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bookViews>
    <workbookView xWindow="0" yWindow="0" windowWidth="24000" windowHeight="97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externalReferences>
    <externalReference r:id="rId4"/>
  </externalReference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Etária'!$A$7:$F$61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F61" i="13" l="1"/>
  <c r="E61" i="13"/>
  <c r="D61" i="13"/>
  <c r="C61" i="13"/>
  <c r="B61" i="13"/>
  <c r="G60" i="13"/>
  <c r="G59" i="13"/>
  <c r="G58" i="13"/>
  <c r="H58" i="13" s="1"/>
  <c r="G57" i="13"/>
  <c r="G56" i="13"/>
  <c r="G55" i="13"/>
  <c r="G61" i="13" s="1"/>
  <c r="E14" i="13" s="1"/>
  <c r="E15" i="13" s="1"/>
  <c r="B30" i="13" s="1"/>
  <c r="K52" i="13"/>
  <c r="G52" i="13"/>
  <c r="F52" i="13"/>
  <c r="E52" i="13"/>
  <c r="D52" i="13"/>
  <c r="C52" i="13"/>
  <c r="B52" i="13"/>
  <c r="H51" i="13"/>
  <c r="H50" i="13"/>
  <c r="H49" i="13"/>
  <c r="H48" i="13"/>
  <c r="H47" i="13"/>
  <c r="H46" i="13"/>
  <c r="E43" i="13"/>
  <c r="A43" i="13"/>
  <c r="J41" i="13"/>
  <c r="I41" i="13"/>
  <c r="K41" i="13" s="1"/>
  <c r="K40" i="13"/>
  <c r="J40" i="13"/>
  <c r="I40" i="13"/>
  <c r="J39" i="13"/>
  <c r="I39" i="13"/>
  <c r="K39" i="13" s="1"/>
  <c r="J38" i="13"/>
  <c r="I38" i="13"/>
  <c r="K38" i="13" s="1"/>
  <c r="J37" i="13"/>
  <c r="I37" i="13"/>
  <c r="K37" i="13" s="1"/>
  <c r="K36" i="13"/>
  <c r="J36" i="13"/>
  <c r="I36" i="13"/>
  <c r="J35" i="13"/>
  <c r="I35" i="13"/>
  <c r="K35" i="13" s="1"/>
  <c r="J34" i="13"/>
  <c r="J43" i="13" s="1"/>
  <c r="I34" i="13"/>
  <c r="I43" i="13" s="1"/>
  <c r="K43" i="13" s="1"/>
  <c r="E13" i="13"/>
  <c r="I7" i="13"/>
  <c r="E7" i="13"/>
  <c r="H59" i="13" l="1"/>
  <c r="C30" i="13"/>
  <c r="C27" i="13"/>
  <c r="C23" i="13"/>
  <c r="C26" i="13"/>
  <c r="C22" i="13"/>
  <c r="C28" i="13"/>
  <c r="C24" i="13"/>
  <c r="C29" i="13"/>
  <c r="C25" i="13"/>
  <c r="C21" i="13"/>
  <c r="C20" i="13"/>
  <c r="H56" i="13"/>
  <c r="H60" i="13"/>
  <c r="H57" i="13"/>
  <c r="K34" i="13"/>
  <c r="H55" i="13"/>
  <c r="E23" i="9" l="1"/>
  <c r="E22" i="9"/>
  <c r="B61" i="9"/>
  <c r="C61" i="9"/>
  <c r="D61" i="9"/>
  <c r="L18" i="8"/>
  <c r="K18" i="8"/>
  <c r="H18" i="8"/>
  <c r="L17" i="8"/>
  <c r="K17" i="8"/>
  <c r="H17" i="8"/>
  <c r="B61" i="8"/>
  <c r="C61" i="8"/>
  <c r="M18" i="8" l="1"/>
  <c r="M17" i="8"/>
  <c r="E14" i="9" l="1"/>
  <c r="E13" i="9"/>
  <c r="L23" i="8"/>
  <c r="K23" i="8"/>
  <c r="H23" i="8"/>
  <c r="L22" i="8"/>
  <c r="K22" i="8"/>
  <c r="H22" i="8"/>
  <c r="M23" i="8" l="1"/>
  <c r="M22" i="8"/>
  <c r="E19" i="9" l="1"/>
  <c r="E18" i="9"/>
  <c r="L15" i="8"/>
  <c r="K15" i="8"/>
  <c r="H15" i="8"/>
  <c r="L14" i="8"/>
  <c r="K14" i="8"/>
  <c r="H14" i="8"/>
  <c r="M15" i="8" l="1"/>
  <c r="M14" i="8"/>
  <c r="E25" i="9"/>
  <c r="E24" i="9"/>
  <c r="L20" i="8"/>
  <c r="K20" i="8"/>
  <c r="H20" i="8"/>
  <c r="L19" i="8"/>
  <c r="K19" i="8"/>
  <c r="H19" i="8"/>
  <c r="L16" i="8"/>
  <c r="K16" i="8"/>
  <c r="H16" i="8"/>
  <c r="M20" i="8" l="1"/>
  <c r="M16" i="8"/>
  <c r="M19" i="8"/>
  <c r="E21" i="9"/>
  <c r="E26" i="9"/>
  <c r="L25" i="8"/>
  <c r="K25" i="8"/>
  <c r="H25" i="8"/>
  <c r="L24" i="8"/>
  <c r="K24" i="8"/>
  <c r="H24" i="8"/>
  <c r="M24" i="8" l="1"/>
  <c r="M25" i="8"/>
  <c r="E11" i="9"/>
  <c r="L21" i="8"/>
  <c r="K21" i="8"/>
  <c r="H21" i="8"/>
  <c r="M21" i="8" l="1"/>
  <c r="E17" i="9"/>
  <c r="L13" i="8"/>
  <c r="K13" i="8"/>
  <c r="H13" i="8"/>
  <c r="M13" i="8" l="1"/>
  <c r="E20" i="9"/>
  <c r="E16" i="9"/>
  <c r="L27" i="8"/>
  <c r="K27" i="8"/>
  <c r="H27" i="8"/>
  <c r="L26" i="8"/>
  <c r="K26" i="8"/>
  <c r="H26" i="8"/>
  <c r="M27" i="8" l="1"/>
  <c r="M26" i="8"/>
  <c r="E34" i="9"/>
  <c r="E33" i="9"/>
  <c r="L12" i="8"/>
  <c r="K12" i="8"/>
  <c r="H12" i="8"/>
  <c r="L11" i="8"/>
  <c r="K11" i="8"/>
  <c r="H11" i="8"/>
  <c r="M12" i="8" l="1"/>
  <c r="M11" i="8"/>
  <c r="E27" i="9"/>
  <c r="E15" i="9"/>
  <c r="E12" i="9"/>
  <c r="E10" i="9"/>
  <c r="L28" i="8"/>
  <c r="K28" i="8"/>
  <c r="H28" i="8"/>
  <c r="L33" i="8"/>
  <c r="K33" i="8"/>
  <c r="H33" i="8"/>
  <c r="L32" i="8"/>
  <c r="K32" i="8"/>
  <c r="H32" i="8"/>
  <c r="M32" i="8" l="1"/>
  <c r="M33" i="8"/>
  <c r="M28" i="8"/>
  <c r="L43" i="8"/>
  <c r="K43" i="8"/>
  <c r="H43" i="8"/>
  <c r="L42" i="8"/>
  <c r="K42" i="8"/>
  <c r="H42" i="8"/>
  <c r="L41" i="8"/>
  <c r="K41" i="8"/>
  <c r="H41" i="8"/>
  <c r="L40" i="8"/>
  <c r="K40" i="8"/>
  <c r="H40" i="8"/>
  <c r="L39" i="8"/>
  <c r="K39" i="8"/>
  <c r="H39" i="8"/>
  <c r="L38" i="8"/>
  <c r="K38" i="8"/>
  <c r="H38" i="8"/>
  <c r="L37" i="8"/>
  <c r="K37" i="8"/>
  <c r="H37" i="8"/>
  <c r="L36" i="8"/>
  <c r="K36" i="8"/>
  <c r="H36" i="8"/>
  <c r="L35" i="8"/>
  <c r="K35" i="8"/>
  <c r="H35" i="8"/>
  <c r="E37" i="9"/>
  <c r="E36" i="9"/>
  <c r="E35" i="9"/>
  <c r="E32" i="9"/>
  <c r="E31" i="9"/>
  <c r="M35" i="8" l="1"/>
  <c r="M42" i="8"/>
  <c r="M40" i="8"/>
  <c r="M36" i="8"/>
  <c r="M39" i="8"/>
  <c r="M38" i="8"/>
  <c r="M43" i="8"/>
  <c r="M37" i="8"/>
  <c r="M41" i="8"/>
  <c r="E39" i="9"/>
  <c r="L44" i="8"/>
  <c r="K44" i="8"/>
  <c r="H44" i="8"/>
  <c r="M44" i="8" l="1"/>
  <c r="E43" i="9"/>
  <c r="L47" i="8"/>
  <c r="K47" i="8"/>
  <c r="H47" i="8"/>
  <c r="M47" i="8" l="1"/>
  <c r="E41" i="9"/>
  <c r="E40" i="9"/>
  <c r="E38" i="9"/>
  <c r="E30" i="9"/>
  <c r="L45" i="8" l="1"/>
  <c r="K45" i="8"/>
  <c r="H45" i="8"/>
  <c r="L34" i="8"/>
  <c r="K34" i="8"/>
  <c r="H34" i="8"/>
  <c r="M45" i="8" l="1"/>
  <c r="M34" i="8"/>
  <c r="E42" i="9"/>
  <c r="L31" i="8"/>
  <c r="K31" i="8"/>
  <c r="H31" i="8"/>
  <c r="M31" i="8" l="1"/>
  <c r="L46" i="8"/>
  <c r="K46" i="8"/>
  <c r="H46" i="8"/>
  <c r="E45" i="9"/>
  <c r="E46" i="9"/>
  <c r="M46" i="8" l="1"/>
  <c r="E53" i="9"/>
  <c r="E52" i="9"/>
  <c r="E51" i="9"/>
  <c r="E50" i="9"/>
  <c r="E49" i="9"/>
  <c r="E48" i="9"/>
  <c r="E47" i="9"/>
  <c r="L55" i="8"/>
  <c r="K55" i="8"/>
  <c r="H55" i="8"/>
  <c r="L54" i="8"/>
  <c r="K54" i="8"/>
  <c r="H54" i="8"/>
  <c r="L53" i="8"/>
  <c r="K53" i="8"/>
  <c r="H53" i="8"/>
  <c r="L52" i="8"/>
  <c r="K52" i="8"/>
  <c r="H52" i="8"/>
  <c r="L51" i="8"/>
  <c r="K51" i="8"/>
  <c r="H51" i="8"/>
  <c r="L50" i="8"/>
  <c r="K50" i="8"/>
  <c r="H50" i="8"/>
  <c r="M53" i="8" l="1"/>
  <c r="M52" i="8"/>
  <c r="M50" i="8"/>
  <c r="M54" i="8"/>
  <c r="M55" i="8"/>
  <c r="M51" i="8"/>
  <c r="E60" i="9"/>
  <c r="E59" i="9"/>
  <c r="E58" i="9"/>
  <c r="E57" i="9"/>
  <c r="E56" i="9"/>
  <c r="E55" i="9"/>
  <c r="E54" i="9"/>
  <c r="E44" i="9"/>
  <c r="E29" i="9"/>
  <c r="E28" i="9"/>
  <c r="E9" i="9"/>
  <c r="E8" i="9"/>
  <c r="L57" i="8" l="1"/>
  <c r="K57" i="8"/>
  <c r="H57" i="8"/>
  <c r="L56" i="8"/>
  <c r="K56" i="8"/>
  <c r="H56" i="8"/>
  <c r="M57" i="8" l="1"/>
  <c r="M56" i="8"/>
  <c r="L60" i="8"/>
  <c r="K60" i="8"/>
  <c r="L59" i="8"/>
  <c r="K59" i="8"/>
  <c r="L58" i="8"/>
  <c r="K58" i="8"/>
  <c r="L49" i="8"/>
  <c r="K49" i="8"/>
  <c r="L48" i="8"/>
  <c r="K48" i="8"/>
  <c r="L30" i="8"/>
  <c r="K30" i="8"/>
  <c r="L29" i="8"/>
  <c r="K29" i="8"/>
  <c r="L10" i="8"/>
  <c r="K10" i="8"/>
  <c r="L9" i="8"/>
  <c r="K9" i="8"/>
  <c r="H60" i="8"/>
  <c r="H59" i="8"/>
  <c r="H58" i="8"/>
  <c r="H49" i="8"/>
  <c r="H48" i="8"/>
  <c r="H30" i="8"/>
  <c r="H29" i="8"/>
  <c r="H10" i="8"/>
  <c r="H9" i="8"/>
  <c r="M58" i="8" l="1"/>
  <c r="M10" i="8"/>
  <c r="M30" i="8"/>
  <c r="M49" i="8"/>
  <c r="M59" i="8"/>
  <c r="M9" i="8"/>
  <c r="M48" i="8"/>
  <c r="M60" i="8"/>
  <c r="M29" i="8"/>
  <c r="D61" i="8" l="1"/>
  <c r="E61" i="8"/>
  <c r="F61" i="8"/>
  <c r="G61" i="8"/>
  <c r="L8" i="8" l="1"/>
  <c r="K8" i="8"/>
  <c r="H8" i="8"/>
  <c r="K61" i="8" l="1"/>
  <c r="L61" i="8"/>
  <c r="H61" i="8"/>
  <c r="M8" i="8"/>
  <c r="E61" i="9"/>
  <c r="F22" i="9" l="1"/>
  <c r="F23" i="9"/>
  <c r="I17" i="8"/>
  <c r="I18" i="8"/>
  <c r="F13" i="9"/>
  <c r="F14" i="9"/>
  <c r="I22" i="8"/>
  <c r="I23" i="8"/>
  <c r="F18" i="9"/>
  <c r="F19" i="9"/>
  <c r="I14" i="8"/>
  <c r="I15" i="8"/>
  <c r="F24" i="9"/>
  <c r="F25" i="9"/>
  <c r="I19" i="8"/>
  <c r="I20" i="8"/>
  <c r="I25" i="8"/>
  <c r="I16" i="8"/>
  <c r="F26" i="9"/>
  <c r="F21" i="9"/>
  <c r="I21" i="8"/>
  <c r="I24" i="8"/>
  <c r="F17" i="9"/>
  <c r="F11" i="9"/>
  <c r="I27" i="8"/>
  <c r="I13" i="8"/>
  <c r="F16" i="9"/>
  <c r="F20" i="9"/>
  <c r="I12" i="8"/>
  <c r="I26" i="8"/>
  <c r="F33" i="9"/>
  <c r="F34" i="9"/>
  <c r="I28" i="8"/>
  <c r="I11" i="8"/>
  <c r="F10" i="9"/>
  <c r="F12" i="9"/>
  <c r="F15" i="9"/>
  <c r="F27" i="9"/>
  <c r="I32" i="8"/>
  <c r="I33" i="8"/>
  <c r="I36" i="8"/>
  <c r="I35" i="8"/>
  <c r="I43" i="8"/>
  <c r="I41" i="8"/>
  <c r="I39" i="8"/>
  <c r="I37" i="8"/>
  <c r="I42" i="8"/>
  <c r="I40" i="8"/>
  <c r="I38" i="8"/>
  <c r="F32" i="9"/>
  <c r="F37" i="9"/>
  <c r="F35" i="9"/>
  <c r="F36" i="9"/>
  <c r="F31" i="9"/>
  <c r="F43" i="9"/>
  <c r="F39" i="9"/>
  <c r="I47" i="8"/>
  <c r="I44" i="8"/>
  <c r="F42" i="9"/>
  <c r="F40" i="9"/>
  <c r="F41" i="9"/>
  <c r="F30" i="9"/>
  <c r="F38" i="9"/>
  <c r="I34" i="8"/>
  <c r="I45" i="8"/>
  <c r="I46" i="8"/>
  <c r="I31" i="8"/>
  <c r="F46" i="9"/>
  <c r="F45" i="9"/>
  <c r="F58" i="9"/>
  <c r="F51" i="9"/>
  <c r="F53" i="9"/>
  <c r="F50" i="9"/>
  <c r="F48" i="9"/>
  <c r="F47" i="9"/>
  <c r="F49" i="9"/>
  <c r="F52" i="9"/>
  <c r="I53" i="8"/>
  <c r="I51" i="8"/>
  <c r="I50" i="8"/>
  <c r="I55" i="8"/>
  <c r="I54" i="8"/>
  <c r="I52" i="8"/>
  <c r="F57" i="9"/>
  <c r="I56" i="8"/>
  <c r="I57" i="8"/>
  <c r="I48" i="8"/>
  <c r="I9" i="8"/>
  <c r="I59" i="8"/>
  <c r="I29" i="8"/>
  <c r="I60" i="8"/>
  <c r="I10" i="8"/>
  <c r="I49" i="8"/>
  <c r="I30" i="8"/>
  <c r="I58" i="8"/>
  <c r="F54" i="9"/>
  <c r="F59" i="9"/>
  <c r="F60" i="9"/>
  <c r="M61" i="8"/>
  <c r="F28" i="9"/>
  <c r="F56" i="9"/>
  <c r="I8" i="8"/>
  <c r="F29" i="9"/>
  <c r="F55" i="9"/>
  <c r="F9" i="9"/>
  <c r="F8" i="9"/>
  <c r="F44" i="9"/>
  <c r="N17" i="8" l="1"/>
  <c r="N18" i="8"/>
  <c r="N22" i="8"/>
  <c r="N23" i="8"/>
  <c r="N14" i="8"/>
  <c r="N15" i="8"/>
  <c r="N19" i="8"/>
  <c r="N20" i="8"/>
  <c r="N25" i="8"/>
  <c r="N16" i="8"/>
  <c r="N21" i="8"/>
  <c r="N24" i="8"/>
  <c r="N27" i="8"/>
  <c r="N13" i="8"/>
  <c r="N12" i="8"/>
  <c r="N26" i="8"/>
  <c r="N28" i="8"/>
  <c r="N11" i="8"/>
  <c r="N32" i="8"/>
  <c r="N33" i="8"/>
  <c r="N37" i="8"/>
  <c r="N35" i="8"/>
  <c r="N43" i="8"/>
  <c r="N41" i="8"/>
  <c r="N39" i="8"/>
  <c r="N40" i="8"/>
  <c r="N38" i="8"/>
  <c r="N36" i="8"/>
  <c r="N42" i="8"/>
  <c r="N47" i="8"/>
  <c r="N44" i="8"/>
  <c r="N34" i="8"/>
  <c r="N45" i="8"/>
  <c r="N46" i="8"/>
  <c r="N31" i="8"/>
  <c r="N55" i="8"/>
  <c r="N52" i="8"/>
  <c r="N51" i="8"/>
  <c r="N50" i="8"/>
  <c r="N54" i="8"/>
  <c r="N53" i="8"/>
  <c r="N56" i="8"/>
  <c r="N57" i="8"/>
  <c r="N9" i="8"/>
  <c r="N29" i="8"/>
  <c r="N60" i="8"/>
  <c r="N30" i="8"/>
  <c r="N58" i="8"/>
  <c r="N59" i="8"/>
  <c r="N49" i="8"/>
  <c r="N10" i="8"/>
  <c r="N48" i="8"/>
  <c r="I61" i="8"/>
  <c r="F61" i="9"/>
  <c r="N8" i="8"/>
  <c r="N61" i="8" l="1"/>
</calcChain>
</file>

<file path=xl/sharedStrings.xml><?xml version="1.0" encoding="utf-8"?>
<sst xmlns="http://schemas.openxmlformats.org/spreadsheetml/2006/main" count="257" uniqueCount="163">
  <si>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</si>
  <si>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</si>
  <si>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</si>
  <si>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</si>
  <si>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</si>
  <si>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</si>
  <si>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</si>
  <si>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</si>
  <si>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</si>
  <si>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</si>
  <si>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</si>
  <si>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</si>
  <si>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</si>
  <si>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</si>
  <si>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</si>
  <si>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</si>
  <si>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</si>
  <si>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</si>
  <si>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</si>
  <si>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</si>
  <si>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</si>
  <si>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</si>
  <si>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</si>
  <si>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</si>
  <si>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</si>
  <si>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</si>
  <si>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</si>
  <si>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</si>
  <si>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</si>
  <si>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</si>
  <si>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</si>
  <si>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</si>
  <si>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</si>
  <si>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</si>
  <si>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</si>
  <si>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</si>
  <si>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</si>
  <si>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</si>
  <si>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</si>
  <si>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</si>
  <si>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</si>
  <si>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</si>
  <si>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</si>
  <si>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</si>
  <si>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</si>
  <si>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</si>
  <si>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</si>
  <si>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</si>
  <si>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FURTO QUALIFICADO</t>
  </si>
  <si>
    <t>Litoral</t>
  </si>
  <si>
    <t>FURTO</t>
  </si>
  <si>
    <t>Outros Estados</t>
  </si>
  <si>
    <t>ESTUPRO</t>
  </si>
  <si>
    <t>S/I</t>
  </si>
  <si>
    <t>HOMICÍDIO DOLOSO QUALIFICADO</t>
  </si>
  <si>
    <t>HOMICÍDIO SIMPLES</t>
  </si>
  <si>
    <t>Adolescentes por Região de Cumprimento</t>
  </si>
  <si>
    <t>LATROCÍNIO - ROUBO QUALIFICADO PELO RESULTADO MORTE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</si>
  <si>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</si>
  <si>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</si>
  <si>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</si>
  <si>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</si>
  <si>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</si>
  <si>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</si>
  <si>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</si>
  <si>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  ( NAI )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</si>
  <si>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</si>
  <si>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</si>
  <si>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</si>
  <si>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</si>
  <si>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</si>
  <si>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</si>
  <si>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</si>
  <si>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</si>
  <si>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</si>
  <si>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</si>
  <si>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</si>
  <si>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</si>
  <si>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</si>
  <si>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</si>
  <si>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</si>
  <si>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</si>
  <si>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</si>
  <si>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</si>
  <si>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</si>
  <si>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</si>
  <si>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</si>
  <si>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</si>
  <si>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</si>
  <si>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</si>
  <si>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</si>
  <si>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</si>
  <si>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</si>
  <si>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</si>
  <si>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</si>
  <si>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</si>
  <si>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</si>
  <si>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</si>
  <si>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</si>
  <si>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</si>
  <si>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</si>
  <si>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</si>
  <si>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</si>
  <si>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</si>
  <si>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</si>
  <si>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</si>
  <si>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</si>
  <si>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</si>
  <si>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</si>
  <si>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RESIDÊNCIA - COVID-19 PROV. CSM Nº 2546_2020</t>
  </si>
  <si>
    <t>AMEAÇA</t>
  </si>
  <si>
    <t>HOMICÍDIO DOLOSO QUALIFICADO TENTADO</t>
  </si>
  <si>
    <t>ROUBO QUALIFICADO TENTADO</t>
  </si>
  <si>
    <t>LESÃO CORPORAL LEVE</t>
  </si>
  <si>
    <t>LESÃO CORPORAL DOLOSA</t>
  </si>
  <si>
    <t>HOMICÍDIO DOLOSO</t>
  </si>
  <si>
    <t>HOMICÍDIO SIMPLES TENTADO</t>
  </si>
  <si>
    <t>PORTE DE ARMA DE FOGO</t>
  </si>
  <si>
    <t>OUTROS</t>
  </si>
  <si>
    <t>LATROCÍNIO - ROUBO QUALIFICADO PELO RESULTADO MORTE TENTADO</t>
  </si>
  <si>
    <t>ROUBO SIMPLES TENTADO</t>
  </si>
  <si>
    <t>HOMICÍDIO DOLOSO TENTADO</t>
  </si>
  <si>
    <t>HOMICÍDIO DOLOSO PRIVILEGIADO</t>
  </si>
  <si>
    <t>PORTE OU USO DE DROGAS</t>
  </si>
  <si>
    <t>DESCUMPRIMENTO DE MEDIDA JUDICIAL</t>
  </si>
  <si>
    <t>ESTUPRO QUALIFICADO</t>
  </si>
  <si>
    <t>SEQUESTRO OU CARCERE PRIVADO</t>
  </si>
  <si>
    <t>EXTORSÃO MEDIANTE SEQÜESTRO</t>
  </si>
  <si>
    <t>DANO</t>
  </si>
  <si>
    <t>EXTORSÃO</t>
  </si>
  <si>
    <t>TORTURA</t>
  </si>
  <si>
    <t>RECEPTAÇÃO QUALIFICADA</t>
  </si>
  <si>
    <t>FURTO QUALIFICADO TENTADO</t>
  </si>
  <si>
    <t>ASSOCIAÇÃO CRIMINOSA</t>
  </si>
  <si>
    <t>EXTORSÃO MEDIANTE SEQÜESTRO QUALIFICADA</t>
  </si>
  <si>
    <t>DESOBEDIÊNCIA</t>
  </si>
  <si>
    <t>RESISTÊNCIA</t>
  </si>
  <si>
    <t>DANO QUALIFICADO</t>
  </si>
  <si>
    <t>HOMICÍDIO DOLOSO PRIVILEGIADO TENTADO</t>
  </si>
  <si>
    <t>VIAS DE FATO</t>
  </si>
  <si>
    <t>FALSIDADE IDEOLÓGICA</t>
  </si>
  <si>
    <t>ATENTADO VIOLENTO AO PUDOR</t>
  </si>
  <si>
    <t>MAUS-TRATOS QUALIFICADO</t>
  </si>
  <si>
    <t>DESACATO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</si>
  <si>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</si>
  <si>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ADULTERAÇÃO DE SINAL IDENTIFICADOR DE VEÍCULO AUTOMOTOR</t>
  </si>
  <si>
    <t>DIRIGIR SEM HABILITAÇÃO</t>
  </si>
  <si>
    <t>FURTO SIMPLES TENTADO</t>
  </si>
  <si>
    <t>CALÚNIA, DIFAMAÇÃO E INJÚRIA</t>
  </si>
  <si>
    <t>ESTELIONATO E OUTRAS FRAUDES</t>
  </si>
  <si>
    <t>31.12.2022</t>
  </si>
  <si>
    <t xml:space="preserve"> CENTRO DE ATENDIMENTO SOCIOEDUCATIVO AO ADOLESCENTE</t>
  </si>
  <si>
    <r>
      <t xml:space="preserve">Atendimento Inicial
</t>
    </r>
    <r>
      <rPr>
        <b/>
        <sz val="8"/>
        <rFont val="Calibri"/>
        <family val="2"/>
        <scheme val="minor"/>
      </rPr>
      <t>(Art. 175)</t>
    </r>
  </si>
  <si>
    <r>
      <t xml:space="preserve">Internação Sanção
</t>
    </r>
    <r>
      <rPr>
        <b/>
        <sz val="8"/>
        <rFont val="Calibri"/>
        <family val="2"/>
        <scheme val="minor"/>
      </rPr>
      <t>(Art. 122-III)</t>
    </r>
  </si>
  <si>
    <t>Série de 
Referência
(Matriculados)</t>
  </si>
  <si>
    <t>SEQÜESTRO OU CÁRCERE PRIVADO QUALIFICADO</t>
  </si>
  <si>
    <t>VIOLAÇÃO DE DOMICÍLIO</t>
  </si>
  <si>
    <t>DESTRUIÇÃO, SUBTRAÇÃO OU OCULTAÇÃO DE CADÁVER</t>
  </si>
  <si>
    <t>HOMICÍDIO CULPOSO</t>
  </si>
  <si>
    <t>ATOS INFRACIONAIS POR ARTIGO DO ECA - POSIÇÃO EM 17.02.2023</t>
  </si>
  <si>
    <t>POSIÇÃO:- CORTE AIO 17.02.2023</t>
  </si>
  <si>
    <t>ATOS INFRACIONAIS POR FAIXA ETÁRIA - POSIÇÃO EM 17.02.2023</t>
  </si>
  <si>
    <t>BOLETIM ESTATÍSTICO DIÁRIO DA FUNDAÇÃO CASA - POSIÇÃO 17/02/2023 - 10h15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</si>
</sst>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]* #,##0.00_);_([$€]* \(#,##0.00\);_([$€]* &quot;-&quot;??_);_(@_)"/>
    <numFmt numFmtId="165" formatCode="_(* #,##0.00_);_(* \(#,##0.00\);_(* &quot;-&quot;??_);_(@_)"/>
    <numFmt numFmtId="166" formatCode="0.00000000"/>
  </numFmts>
  <fonts count="37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theme="4" tint="0.79998168889431442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</cellStyleXfs>
  <cellXfs count="162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0" fontId="0" fillId="0" borderId="14" xfId="0" applyBorder="1"/>
    <xf numFmtId="0" fontId="32" fillId="0" borderId="14" xfId="0" applyFont="1" applyBorder="1"/>
    <xf numFmtId="0" fontId="25" fillId="0" borderId="0" xfId="3" applyFont="1" applyFill="1" applyBorder="1" applyAlignment="1" applyProtection="1">
      <alignment horizontal="center" vertical="center"/>
      <protection hidden="1"/>
    </xf>
    <xf numFmtId="0" fontId="23" fillId="0" borderId="0" xfId="3" applyFont="1" applyBorder="1" applyAlignment="1" applyProtection="1">
      <alignment horizontal="left" vertical="center"/>
      <protection hidden="1"/>
    </xf>
    <xf numFmtId="0" fontId="24" fillId="0" borderId="0" xfId="3" applyFont="1" applyBorder="1" applyAlignment="1" applyProtection="1">
      <alignment horizontal="center" vertical="center"/>
      <protection hidden="1"/>
    </xf>
    <xf numFmtId="14" fontId="27" fillId="5" borderId="12" xfId="3" applyNumberFormat="1" applyFont="1" applyFill="1" applyBorder="1" applyAlignment="1" applyProtection="1">
      <alignment horizontal="center" vertical="center"/>
      <protection locked="0"/>
    </xf>
    <xf numFmtId="14" fontId="27" fillId="5" borderId="13" xfId="3" applyNumberFormat="1" applyFont="1" applyFill="1" applyBorder="1" applyAlignment="1" applyProtection="1">
      <alignment horizontal="center" vertical="center"/>
      <protection locked="0"/>
    </xf>
    <xf numFmtId="0" fontId="28" fillId="0" borderId="0" xfId="3" applyFont="1" applyFill="1" applyBorder="1" applyAlignment="1" applyProtection="1">
      <alignment horizontal="center" vertical="center"/>
      <protection hidden="1"/>
    </xf>
    <xf numFmtId="0" fontId="29" fillId="5" borderId="11" xfId="0" applyFont="1" applyFill="1" applyBorder="1" applyAlignment="1" applyProtection="1">
      <alignment horizontal="center" vertical="center"/>
      <protection hidden="1"/>
    </xf>
    <xf numFmtId="0" fontId="29" fillId="5" borderId="13" xfId="0" applyFont="1" applyFill="1" applyBorder="1" applyAlignment="1" applyProtection="1">
      <alignment vertical="center"/>
      <protection hidden="1"/>
    </xf>
    <xf numFmtId="0" fontId="28" fillId="0" borderId="14" xfId="3" applyFont="1" applyFill="1" applyBorder="1" applyAlignment="1" applyProtection="1">
      <alignment horizontal="center" vertical="center"/>
      <protection hidden="1"/>
    </xf>
    <xf numFmtId="0" fontId="28" fillId="0" borderId="0" xfId="3" applyFont="1" applyBorder="1" applyAlignment="1" applyProtection="1">
      <alignment horizontal="center" vertical="center"/>
      <protection locked="0"/>
    </xf>
    <xf numFmtId="0" fontId="28" fillId="0" borderId="15" xfId="3" applyFont="1" applyBorder="1" applyAlignment="1" applyProtection="1">
      <alignment horizontal="center" vertical="center"/>
      <protection locked="0"/>
    </xf>
    <xf numFmtId="0" fontId="28" fillId="0" borderId="14" xfId="3" applyFont="1" applyBorder="1" applyAlignment="1" applyProtection="1">
      <alignment horizontal="center" vertical="center"/>
      <protection hidden="1"/>
    </xf>
    <xf numFmtId="0" fontId="28" fillId="0" borderId="0" xfId="3" applyFont="1" applyFill="1" applyBorder="1" applyAlignment="1" applyProtection="1">
      <alignment horizontal="center" vertical="center"/>
      <protection locked="0"/>
    </xf>
    <xf numFmtId="0" fontId="28" fillId="0" borderId="15" xfId="3" applyFont="1" applyFill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locked="0"/>
    </xf>
    <xf numFmtId="0" fontId="28" fillId="0" borderId="16" xfId="3" applyFont="1" applyBorder="1" applyAlignment="1" applyProtection="1">
      <alignment horizontal="center" vertical="center"/>
      <protection hidden="1"/>
    </xf>
    <xf numFmtId="0" fontId="28" fillId="0" borderId="17" xfId="3" applyFont="1" applyFill="1" applyBorder="1" applyAlignment="1" applyProtection="1">
      <alignment horizontal="center" vertical="center"/>
      <protection locked="0"/>
    </xf>
    <xf numFmtId="0" fontId="28" fillId="0" borderId="18" xfId="3" applyFont="1" applyFill="1" applyBorder="1" applyAlignment="1" applyProtection="1">
      <alignment horizontal="center" vertical="center"/>
      <protection locked="0"/>
    </xf>
    <xf numFmtId="0" fontId="28" fillId="6" borderId="14" xfId="3" applyFont="1" applyFill="1" applyBorder="1" applyAlignment="1" applyProtection="1">
      <alignment horizontal="center" vertical="center"/>
      <protection hidden="1"/>
    </xf>
    <xf numFmtId="0" fontId="27" fillId="6" borderId="0" xfId="3" applyFont="1" applyFill="1" applyBorder="1" applyAlignment="1" applyProtection="1">
      <alignment horizontal="center" vertical="center"/>
      <protection locked="0"/>
    </xf>
    <xf numFmtId="0" fontId="27" fillId="6" borderId="15" xfId="3" applyFont="1" applyFill="1" applyBorder="1" applyAlignment="1" applyProtection="1">
      <alignment horizontal="center" vertical="center"/>
      <protection locked="0"/>
    </xf>
    <xf numFmtId="0" fontId="27" fillId="0" borderId="11" xfId="3" applyFont="1" applyBorder="1" applyAlignment="1" applyProtection="1">
      <alignment horizontal="center" vertical="center"/>
      <protection hidden="1"/>
    </xf>
    <xf numFmtId="1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27" fillId="0" borderId="16" xfId="3" applyFont="1" applyFill="1" applyBorder="1" applyAlignment="1" applyProtection="1">
      <alignment horizontal="center" vertical="center"/>
      <protection hidden="1"/>
    </xf>
    <xf numFmtId="10" fontId="28" fillId="0" borderId="18" xfId="3" applyNumberFormat="1" applyFont="1" applyFill="1" applyBorder="1" applyAlignment="1" applyProtection="1">
      <alignment horizontal="center" vertical="center"/>
      <protection locked="0"/>
    </xf>
    <xf numFmtId="166" fontId="25" fillId="0" borderId="0" xfId="3" applyNumberFormat="1" applyFont="1" applyFill="1" applyBorder="1" applyAlignment="1" applyProtection="1">
      <alignment horizontal="center" vertical="center"/>
      <protection hidden="1"/>
    </xf>
    <xf numFmtId="0" fontId="28" fillId="6" borderId="16" xfId="3" applyFont="1" applyFill="1" applyBorder="1" applyAlignment="1" applyProtection="1">
      <alignment horizontal="center" vertical="center"/>
      <protection hidden="1"/>
    </xf>
    <xf numFmtId="0" fontId="27" fillId="6" borderId="17" xfId="3" applyFont="1" applyFill="1" applyBorder="1" applyAlignment="1" applyProtection="1">
      <alignment horizontal="center" vertical="center"/>
      <protection locked="0"/>
    </xf>
    <xf numFmtId="0" fontId="27" fillId="6" borderId="18" xfId="3" applyFont="1" applyFill="1" applyBorder="1" applyAlignment="1" applyProtection="1">
      <alignment horizontal="center"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locked="0"/>
    </xf>
    <xf numFmtId="0" fontId="29" fillId="5" borderId="11" xfId="0" applyFont="1" applyFill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protection hidden="1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0" fontId="25" fillId="0" borderId="15" xfId="3" applyNumberFormat="1" applyFont="1" applyBorder="1" applyAlignment="1" applyProtection="1">
      <alignment horizontal="center" vertical="center"/>
      <protection hidden="1"/>
    </xf>
    <xf numFmtId="10" fontId="25" fillId="0" borderId="0" xfId="3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0" fontId="28" fillId="0" borderId="15" xfId="41" applyNumberFormat="1" applyFont="1" applyBorder="1" applyAlignment="1" applyProtection="1">
      <alignment horizontal="center" vertical="center"/>
      <protection locked="0"/>
    </xf>
    <xf numFmtId="10" fontId="28" fillId="0" borderId="18" xfId="41" applyNumberFormat="1" applyFont="1" applyBorder="1" applyAlignment="1" applyProtection="1">
      <alignment horizontal="center" vertical="center"/>
      <protection locked="0"/>
    </xf>
    <xf numFmtId="0" fontId="25" fillId="0" borderId="11" xfId="3" applyFont="1" applyBorder="1" applyAlignment="1" applyProtection="1">
      <alignment horizontal="center" vertical="center"/>
      <protection hidden="1"/>
    </xf>
    <xf numFmtId="0" fontId="25" fillId="0" borderId="12" xfId="3" applyFont="1" applyBorder="1" applyAlignment="1" applyProtection="1">
      <alignment horizontal="center" vertical="center"/>
      <protection hidden="1"/>
    </xf>
    <xf numFmtId="0" fontId="25" fillId="0" borderId="13" xfId="3" applyFont="1" applyBorder="1" applyAlignment="1" applyProtection="1">
      <alignment horizontal="center" vertical="center"/>
      <protection hidden="1"/>
    </xf>
    <xf numFmtId="10" fontId="12" fillId="0" borderId="15" xfId="41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horizontal="center" vertical="center"/>
      <protection locked="0"/>
    </xf>
    <xf numFmtId="10" fontId="25" fillId="0" borderId="18" xfId="3" applyNumberFormat="1" applyFont="1" applyBorder="1" applyAlignment="1" applyProtection="1">
      <alignment horizontal="center" vertical="center"/>
      <protection hidden="1"/>
    </xf>
    <xf numFmtId="10" fontId="12" fillId="0" borderId="18" xfId="41" applyNumberFormat="1" applyFont="1" applyFill="1" applyBorder="1" applyAlignment="1" applyProtection="1">
      <alignment horizontal="center" vertical="center"/>
      <protection locked="0"/>
    </xf>
    <xf numFmtId="10" fontId="12" fillId="0" borderId="0" xfId="41" applyNumberFormat="1" applyFont="1" applyFill="1" applyBorder="1" applyAlignment="1" applyProtection="1">
      <alignment horizontal="center" vertical="center"/>
      <protection locked="0"/>
    </xf>
    <xf numFmtId="0" fontId="27" fillId="5" borderId="13" xfId="3" applyFont="1" applyFill="1" applyBorder="1" applyAlignment="1" applyProtection="1">
      <alignment horizontal="center" vertical="center" wrapText="1"/>
      <protection hidden="1"/>
    </xf>
    <xf numFmtId="0" fontId="34" fillId="5" borderId="12" xfId="14" applyFont="1" applyFill="1" applyBorder="1" applyAlignment="1" applyProtection="1">
      <alignment horizontal="center" vertical="center" wrapText="1"/>
      <protection hidden="1"/>
    </xf>
    <xf numFmtId="0" fontId="34" fillId="5" borderId="13" xfId="14" applyFont="1" applyFill="1" applyBorder="1" applyAlignment="1" applyProtection="1">
      <alignment horizontal="center" vertical="center" wrapText="1"/>
      <protection hidden="1"/>
    </xf>
    <xf numFmtId="0" fontId="28" fillId="0" borderId="15" xfId="3" applyFont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35" fillId="0" borderId="0" xfId="14" applyFont="1" applyFill="1" applyBorder="1" applyAlignment="1" applyProtection="1">
      <alignment horizontal="center" vertical="top" wrapText="1"/>
      <protection hidden="1"/>
    </xf>
    <xf numFmtId="9" fontId="35" fillId="0" borderId="15" xfId="41" applyFont="1" applyFill="1" applyBorder="1" applyAlignment="1" applyProtection="1">
      <alignment horizontal="center" vertical="top" wrapText="1"/>
      <protection hidden="1"/>
    </xf>
    <xf numFmtId="0" fontId="28" fillId="0" borderId="15" xfId="3" applyFont="1" applyFill="1" applyBorder="1" applyAlignment="1" applyProtection="1">
      <alignment horizontal="center" vertical="center"/>
      <protection hidden="1"/>
    </xf>
    <xf numFmtId="9" fontId="35" fillId="0" borderId="15" xfId="41" applyNumberFormat="1" applyFont="1" applyFill="1" applyBorder="1" applyAlignment="1" applyProtection="1">
      <alignment horizontal="center" vertical="top" wrapText="1"/>
      <protection hidden="1"/>
    </xf>
    <xf numFmtId="1" fontId="35" fillId="0" borderId="0" xfId="14" applyNumberFormat="1" applyFont="1" applyFill="1" applyBorder="1" applyAlignment="1" applyProtection="1">
      <alignment horizontal="center" vertical="top" wrapText="1"/>
      <protection hidden="1"/>
    </xf>
    <xf numFmtId="0" fontId="30" fillId="6" borderId="18" xfId="3" applyFont="1" applyFill="1" applyBorder="1" applyAlignment="1" applyProtection="1">
      <alignment horizontal="center" vertical="center"/>
      <protection hidden="1"/>
    </xf>
    <xf numFmtId="0" fontId="6" fillId="6" borderId="16" xfId="0" applyFont="1" applyFill="1" applyBorder="1" applyAlignment="1" applyProtection="1">
      <alignment horizontal="center" vertical="center"/>
      <protection hidden="1"/>
    </xf>
    <xf numFmtId="0" fontId="6" fillId="6" borderId="17" xfId="0" applyFont="1" applyFill="1" applyBorder="1" applyAlignment="1" applyProtection="1">
      <alignment horizontal="center" vertical="center"/>
      <protection hidden="1"/>
    </xf>
    <xf numFmtId="0" fontId="34" fillId="6" borderId="17" xfId="14" applyFont="1" applyFill="1" applyBorder="1" applyAlignment="1" applyProtection="1">
      <alignment horizontal="center" vertical="center" wrapText="1"/>
      <protection hidden="1"/>
    </xf>
    <xf numFmtId="9" fontId="34" fillId="6" borderId="18" xfId="41" applyFont="1" applyFill="1" applyBorder="1" applyAlignment="1" applyProtection="1">
      <alignment horizontal="center" vertical="center" wrapText="1"/>
      <protection hidden="1"/>
    </xf>
    <xf numFmtId="0" fontId="36" fillId="7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quotePrefix="1" applyFont="1" applyFill="1" applyBorder="1" applyAlignment="1" applyProtection="1">
      <alignment horizontal="center" vertical="center"/>
      <protection hidden="1"/>
    </xf>
    <xf numFmtId="10" fontId="3" fillId="0" borderId="15" xfId="41" applyNumberFormat="1" applyFont="1" applyFill="1" applyBorder="1" applyAlignment="1" applyProtection="1">
      <alignment horizontal="center"/>
      <protection hidden="1"/>
    </xf>
    <xf numFmtId="0" fontId="25" fillId="0" borderId="15" xfId="3" applyFont="1" applyBorder="1" applyAlignment="1" applyProtection="1">
      <alignment horizontal="center" vertical="center"/>
      <protection hidden="1"/>
    </xf>
    <xf numFmtId="0" fontId="6" fillId="6" borderId="16" xfId="0" applyFont="1" applyFill="1" applyBorder="1" applyAlignment="1" applyProtection="1">
      <alignment horizontal="center"/>
      <protection hidden="1"/>
    </xf>
    <xf numFmtId="0" fontId="6" fillId="6" borderId="17" xfId="0" applyFont="1" applyFill="1" applyBorder="1" applyAlignment="1" applyProtection="1">
      <alignment horizontal="center"/>
      <protection hidden="1"/>
    </xf>
    <xf numFmtId="0" fontId="6" fillId="6" borderId="18" xfId="0" applyFont="1" applyFill="1" applyBorder="1" applyAlignment="1" applyProtection="1">
      <alignment horizontal="center"/>
      <protection hidden="1"/>
    </xf>
    <xf numFmtId="0" fontId="25" fillId="0" borderId="0" xfId="3" applyFont="1" applyAlignment="1" applyProtection="1">
      <alignment horizontal="left" vertical="center"/>
      <protection hidden="1"/>
    </xf>
    <xf numFmtId="0" fontId="25" fillId="0" borderId="14" xfId="3" applyFont="1" applyFill="1" applyBorder="1" applyAlignment="1" applyProtection="1">
      <alignment horizontal="center" vertical="center"/>
      <protection hidden="1"/>
    </xf>
    <xf numFmtId="0" fontId="27" fillId="0" borderId="0" xfId="3" applyFont="1" applyBorder="1" applyAlignment="1" applyProtection="1">
      <alignment horizontal="center" vertical="center" wrapText="1"/>
      <protection hidden="1"/>
    </xf>
    <xf numFmtId="0" fontId="27" fillId="5" borderId="11" xfId="3" applyFont="1" applyFill="1" applyBorder="1" applyAlignment="1" applyProtection="1">
      <alignment horizontal="center" vertical="center"/>
      <protection hidden="1"/>
    </xf>
    <xf numFmtId="0" fontId="27" fillId="5" borderId="11" xfId="3" applyFont="1" applyFill="1" applyBorder="1" applyAlignment="1" applyProtection="1">
      <alignment horizontal="center" vertical="center" wrapText="1"/>
      <protection hidden="1"/>
    </xf>
    <xf numFmtId="0" fontId="27" fillId="5" borderId="12" xfId="3" applyFont="1" applyFill="1" applyBorder="1" applyAlignment="1" applyProtection="1">
      <alignment horizontal="center" vertical="center" wrapText="1"/>
      <protection hidden="1"/>
    </xf>
    <xf numFmtId="0" fontId="6" fillId="6" borderId="16" xfId="3" applyFont="1" applyFill="1" applyBorder="1" applyAlignment="1" applyProtection="1">
      <alignment horizontal="center" vertical="center" wrapText="1"/>
      <protection hidden="1"/>
    </xf>
    <xf numFmtId="0" fontId="6" fillId="6" borderId="17" xfId="3" applyFont="1" applyFill="1" applyBorder="1" applyAlignment="1" applyProtection="1">
      <alignment horizontal="center" vertical="center" wrapText="1"/>
      <protection hidden="1"/>
    </xf>
    <xf numFmtId="0" fontId="29" fillId="5" borderId="12" xfId="0" applyFont="1" applyFill="1" applyBorder="1" applyAlignment="1" applyProtection="1">
      <alignment horizontal="center" vertical="center"/>
      <protection hidden="1"/>
    </xf>
    <xf numFmtId="0" fontId="29" fillId="5" borderId="13" xfId="0" applyFont="1" applyFill="1" applyBorder="1" applyAlignment="1" applyProtection="1">
      <alignment horizontal="center" vertical="center"/>
      <protection hidden="1"/>
    </xf>
    <xf numFmtId="0" fontId="27" fillId="5" borderId="11" xfId="3" applyFont="1" applyFill="1" applyBorder="1" applyAlignment="1" applyProtection="1">
      <alignment horizontal="center" vertical="center"/>
      <protection hidden="1"/>
    </xf>
    <xf numFmtId="0" fontId="27" fillId="5" borderId="12" xfId="3" applyFont="1" applyFill="1" applyBorder="1" applyAlignment="1" applyProtection="1">
      <alignment horizontal="center" vertical="center"/>
      <protection hidden="1"/>
    </xf>
    <xf numFmtId="0" fontId="27" fillId="5" borderId="13" xfId="3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19" fillId="0" borderId="8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9" fillId="0" borderId="20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7" fillId="5" borderId="9" xfId="0" applyNumberFormat="1" applyFont="1" applyFill="1" applyBorder="1" applyAlignment="1" applyProtection="1">
      <alignment horizontal="center" vertical="center" readingOrder="1"/>
      <protection locked="0"/>
    </xf>
    <xf numFmtId="0" fontId="7" fillId="5" borderId="10" xfId="0" applyNumberFormat="1" applyFont="1" applyFill="1" applyBorder="1" applyAlignment="1" applyProtection="1">
      <alignment horizontal="center" vertical="center" readingOrder="1"/>
      <protection locked="0"/>
    </xf>
    <xf numFmtId="0" fontId="7" fillId="5" borderId="21" xfId="0" applyNumberFormat="1" applyFont="1" applyFill="1" applyBorder="1" applyAlignment="1" applyProtection="1">
      <alignment horizontal="center" vertical="center" readingOrder="1"/>
      <protection locked="0"/>
    </xf>
    <xf numFmtId="0" fontId="27" fillId="5" borderId="11" xfId="3" applyFont="1" applyFill="1" applyBorder="1" applyAlignment="1" applyProtection="1">
      <alignment horizontal="center" vertical="center" wrapText="1"/>
      <protection hidden="1"/>
    </xf>
    <xf numFmtId="0" fontId="27" fillId="5" borderId="12" xfId="3" applyFont="1" applyFill="1" applyBorder="1" applyAlignment="1" applyProtection="1">
      <alignment horizontal="center" vertical="center" wrapText="1"/>
      <protection hidden="1"/>
    </xf>
    <xf numFmtId="0" fontId="6" fillId="5" borderId="11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 vertical="center"/>
    </xf>
    <xf numFmtId="0" fontId="27" fillId="0" borderId="14" xfId="3" applyFont="1" applyFill="1" applyBorder="1" applyAlignment="1" applyProtection="1">
      <alignment horizontal="center" vertical="center" wrapText="1"/>
      <protection hidden="1"/>
    </xf>
    <xf numFmtId="0" fontId="27" fillId="0" borderId="0" xfId="3" applyFont="1" applyFill="1" applyBorder="1" applyAlignment="1" applyProtection="1">
      <alignment horizontal="center" vertical="center" wrapText="1"/>
      <protection hidden="1"/>
    </xf>
    <xf numFmtId="0" fontId="27" fillId="0" borderId="16" xfId="3" applyFont="1" applyFill="1" applyBorder="1" applyAlignment="1" applyProtection="1">
      <alignment horizontal="center" vertical="center" wrapText="1"/>
      <protection hidden="1"/>
    </xf>
    <xf numFmtId="0" fontId="27" fillId="0" borderId="17" xfId="3" applyFont="1" applyFill="1" applyBorder="1" applyAlignment="1" applyProtection="1">
      <alignment horizontal="center" vertical="center" wrapText="1"/>
      <protection hidden="1"/>
    </xf>
    <xf numFmtId="0" fontId="27" fillId="0" borderId="0" xfId="3" applyFont="1" applyFill="1" applyBorder="1" applyAlignment="1" applyProtection="1">
      <alignment horizontal="center" vertical="center"/>
      <protection hidden="1"/>
    </xf>
    <xf numFmtId="0" fontId="27" fillId="0" borderId="14" xfId="3" applyFont="1" applyBorder="1" applyAlignment="1" applyProtection="1">
      <alignment horizontal="center" vertical="center" wrapText="1"/>
      <protection hidden="1"/>
    </xf>
    <xf numFmtId="0" fontId="27" fillId="0" borderId="0" xfId="3" applyFont="1" applyBorder="1" applyAlignment="1" applyProtection="1">
      <alignment horizontal="center" vertical="center" wrapText="1"/>
      <protection hidden="1"/>
    </xf>
    <xf numFmtId="0" fontId="27" fillId="0" borderId="16" xfId="3" applyFont="1" applyBorder="1" applyAlignment="1" applyProtection="1">
      <alignment horizontal="center" vertical="center" wrapText="1"/>
      <protection hidden="1"/>
    </xf>
    <xf numFmtId="0" fontId="27" fillId="0" borderId="17" xfId="3" applyFont="1" applyBorder="1" applyAlignment="1" applyProtection="1">
      <alignment horizontal="center" vertical="center" wrapText="1"/>
      <protection hidden="1"/>
    </xf>
    <xf numFmtId="0" fontId="25" fillId="0" borderId="14" xfId="3" applyFont="1" applyFill="1" applyBorder="1" applyAlignment="1" applyProtection="1">
      <alignment horizontal="center" vertical="center"/>
      <protection hidden="1"/>
    </xf>
    <xf numFmtId="0" fontId="25" fillId="0" borderId="0" xfId="3" applyFont="1" applyFill="1" applyBorder="1" applyAlignment="1" applyProtection="1">
      <alignment horizontal="center" vertical="center"/>
      <protection hidden="1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</cellXfs>
  <cellStyles count="42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" xfId="41" builtinId="5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IO%20-%20INFORMA&#199;&#195;O\RELAT&#211;RIOS%20PERI&#211;DICOS\Boletim%20Di&#225;rio\Boletim%202023.02.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x"/>
      <sheetName val="corte"/>
      <sheetName val="aux gráficos"/>
      <sheetName val="Consolidado da Fundação"/>
      <sheetName val="Gráficos"/>
      <sheetName val="Ocupação Regional"/>
      <sheetName val="Ocupação por Centro"/>
      <sheetName val="Ocupação por Programa"/>
      <sheetName val="Ocupação por Programa (Externo)"/>
      <sheetName val="População diária"/>
      <sheetName val="Centros Suspensos"/>
    </sheetNames>
    <sheetDataSet>
      <sheetData sheetId="0"/>
      <sheetData sheetId="1"/>
      <sheetData sheetId="2"/>
      <sheetData sheetId="3"/>
      <sheetData sheetId="4"/>
      <sheetData sheetId="5">
        <row r="9">
          <cell r="G9">
            <v>466</v>
          </cell>
          <cell r="H9">
            <v>676</v>
          </cell>
        </row>
        <row r="10">
          <cell r="G10">
            <v>624</v>
          </cell>
          <cell r="H10">
            <v>787</v>
          </cell>
        </row>
        <row r="11">
          <cell r="G11">
            <v>688</v>
          </cell>
          <cell r="H11">
            <v>888</v>
          </cell>
        </row>
        <row r="12">
          <cell r="G12">
            <v>862</v>
          </cell>
          <cell r="H12">
            <v>1143</v>
          </cell>
        </row>
        <row r="13">
          <cell r="G13">
            <v>545</v>
          </cell>
          <cell r="H13">
            <v>676</v>
          </cell>
        </row>
        <row r="14">
          <cell r="G14">
            <v>517</v>
          </cell>
          <cell r="H14">
            <v>722</v>
          </cell>
        </row>
        <row r="15">
          <cell r="G15">
            <v>588</v>
          </cell>
          <cell r="H15">
            <v>784</v>
          </cell>
        </row>
        <row r="16">
          <cell r="G16">
            <v>523</v>
          </cell>
          <cell r="H16">
            <v>714</v>
          </cell>
        </row>
      </sheetData>
      <sheetData sheetId="6">
        <row r="9">
          <cell r="C9" t="str">
            <v>TIPO
GESTÃO</v>
          </cell>
        </row>
        <row r="10">
          <cell r="C10" t="str">
            <v>PLENA</v>
          </cell>
        </row>
        <row r="11">
          <cell r="C11" t="str">
            <v>PLENA</v>
          </cell>
        </row>
        <row r="12">
          <cell r="C12" t="str">
            <v>PLENA</v>
          </cell>
        </row>
        <row r="13">
          <cell r="C13" t="str">
            <v>PLENA</v>
          </cell>
        </row>
        <row r="14">
          <cell r="C14" t="str">
            <v>PLENA</v>
          </cell>
        </row>
        <row r="15">
          <cell r="C15" t="str">
            <v>PLENA</v>
          </cell>
        </row>
        <row r="16">
          <cell r="C16" t="str">
            <v>PLENA</v>
          </cell>
        </row>
        <row r="17">
          <cell r="C17" t="str">
            <v>PLENA</v>
          </cell>
        </row>
        <row r="18">
          <cell r="C18" t="str">
            <v>PLENA</v>
          </cell>
        </row>
        <row r="19">
          <cell r="C19" t="str">
            <v>PLENA</v>
          </cell>
        </row>
        <row r="20">
          <cell r="C20" t="str">
            <v>PLENA</v>
          </cell>
        </row>
        <row r="21">
          <cell r="C21" t="str">
            <v>PLENA</v>
          </cell>
        </row>
        <row r="22">
          <cell r="C22" t="str">
            <v>PLENA</v>
          </cell>
        </row>
        <row r="23">
          <cell r="C23" t="str">
            <v>PLENA</v>
          </cell>
        </row>
        <row r="25">
          <cell r="C25" t="str">
            <v>PLENA</v>
          </cell>
        </row>
        <row r="26">
          <cell r="C26" t="str">
            <v>PLENA</v>
          </cell>
        </row>
        <row r="27">
          <cell r="C27" t="str">
            <v>PLENA</v>
          </cell>
        </row>
        <row r="28">
          <cell r="C28" t="str">
            <v>PLENA</v>
          </cell>
        </row>
        <row r="29">
          <cell r="C29" t="str">
            <v>PLENA</v>
          </cell>
        </row>
        <row r="30">
          <cell r="C30" t="str">
            <v>PLENA</v>
          </cell>
        </row>
        <row r="31">
          <cell r="C31" t="str">
            <v>PLENA</v>
          </cell>
        </row>
        <row r="32">
          <cell r="C32" t="str">
            <v>PLENA</v>
          </cell>
        </row>
        <row r="33">
          <cell r="C33" t="str">
            <v>PLENA</v>
          </cell>
        </row>
        <row r="34">
          <cell r="C34" t="str">
            <v>PLENA</v>
          </cell>
        </row>
        <row r="35">
          <cell r="C35" t="str">
            <v>PLENA</v>
          </cell>
        </row>
        <row r="36">
          <cell r="C36" t="str">
            <v>PLENA</v>
          </cell>
        </row>
        <row r="37">
          <cell r="C37" t="str">
            <v>PLENA</v>
          </cell>
        </row>
        <row r="38">
          <cell r="C38" t="str">
            <v>PLENA</v>
          </cell>
        </row>
        <row r="39">
          <cell r="C39" t="str">
            <v>PLENA</v>
          </cell>
        </row>
        <row r="41">
          <cell r="C41" t="str">
            <v>PLENA</v>
          </cell>
        </row>
        <row r="42">
          <cell r="C42" t="str">
            <v>PLENA</v>
          </cell>
        </row>
        <row r="43">
          <cell r="C43" t="str">
            <v>PLENA</v>
          </cell>
        </row>
        <row r="44">
          <cell r="C44" t="str">
            <v>PLENA</v>
          </cell>
        </row>
        <row r="45">
          <cell r="C45" t="str">
            <v>PLENA</v>
          </cell>
        </row>
        <row r="46">
          <cell r="C46" t="str">
            <v>PLENA</v>
          </cell>
        </row>
        <row r="47">
          <cell r="C47" t="str">
            <v>PLENA</v>
          </cell>
        </row>
        <row r="48">
          <cell r="C48" t="str">
            <v>PLENA</v>
          </cell>
        </row>
        <row r="49">
          <cell r="C49" t="str">
            <v>PLENA</v>
          </cell>
        </row>
        <row r="50">
          <cell r="C50" t="str">
            <v>PLENA</v>
          </cell>
        </row>
        <row r="51">
          <cell r="C51" t="str">
            <v>PLENA</v>
          </cell>
        </row>
        <row r="52">
          <cell r="C52" t="str">
            <v>PLENA</v>
          </cell>
        </row>
        <row r="53">
          <cell r="C53" t="str">
            <v>PLENA</v>
          </cell>
        </row>
        <row r="54">
          <cell r="C54" t="str">
            <v>PLENA</v>
          </cell>
        </row>
        <row r="55">
          <cell r="C55" t="str">
            <v>PLENA</v>
          </cell>
        </row>
        <row r="56">
          <cell r="C56" t="str">
            <v>PLENA</v>
          </cell>
        </row>
        <row r="57">
          <cell r="C57" t="str">
            <v>PLENA</v>
          </cell>
        </row>
        <row r="59">
          <cell r="C59" t="str">
            <v>PLENA</v>
          </cell>
        </row>
        <row r="60">
          <cell r="C60" t="str">
            <v>PLENA</v>
          </cell>
        </row>
        <row r="61">
          <cell r="C61" t="str">
            <v>PLENA</v>
          </cell>
        </row>
        <row r="62">
          <cell r="C62" t="str">
            <v>PLENA</v>
          </cell>
        </row>
        <row r="63">
          <cell r="C63" t="str">
            <v>PLENA</v>
          </cell>
        </row>
        <row r="64">
          <cell r="C64" t="str">
            <v>PLENA</v>
          </cell>
        </row>
        <row r="65">
          <cell r="C65" t="str">
            <v>PLENA</v>
          </cell>
        </row>
        <row r="66">
          <cell r="C66" t="str">
            <v>PLENA</v>
          </cell>
        </row>
        <row r="67">
          <cell r="C67" t="str">
            <v>PLENA</v>
          </cell>
        </row>
        <row r="68">
          <cell r="C68" t="str">
            <v>PLENA</v>
          </cell>
        </row>
        <row r="69">
          <cell r="C69" t="str">
            <v>PLENA</v>
          </cell>
        </row>
        <row r="70">
          <cell r="C70" t="str">
            <v>PLENA</v>
          </cell>
        </row>
        <row r="71">
          <cell r="C71" t="str">
            <v>PLENA</v>
          </cell>
        </row>
        <row r="72">
          <cell r="C72" t="str">
            <v>PLENA</v>
          </cell>
        </row>
        <row r="73">
          <cell r="C73" t="str">
            <v>PLENA</v>
          </cell>
        </row>
        <row r="74">
          <cell r="C74" t="str">
            <v>PLENA</v>
          </cell>
        </row>
        <row r="75">
          <cell r="C75" t="str">
            <v>PLENA</v>
          </cell>
        </row>
        <row r="76">
          <cell r="C76" t="str">
            <v>PLENA</v>
          </cell>
        </row>
        <row r="78">
          <cell r="C78" t="str">
            <v>PLENA</v>
          </cell>
        </row>
        <row r="79">
          <cell r="C79" t="str">
            <v>PLENA</v>
          </cell>
        </row>
        <row r="80">
          <cell r="C80" t="str">
            <v>PLENA</v>
          </cell>
        </row>
        <row r="81">
          <cell r="C81" t="str">
            <v>PLENA</v>
          </cell>
        </row>
        <row r="82">
          <cell r="C82" t="str">
            <v>PLENA</v>
          </cell>
        </row>
        <row r="83">
          <cell r="C83" t="str">
            <v>PLENA</v>
          </cell>
        </row>
        <row r="84">
          <cell r="C84" t="str">
            <v>PLENA</v>
          </cell>
        </row>
        <row r="85">
          <cell r="C85" t="str">
            <v>PLENA</v>
          </cell>
        </row>
        <row r="86">
          <cell r="C86" t="str">
            <v>PLENA</v>
          </cell>
        </row>
        <row r="87">
          <cell r="C87" t="str">
            <v>PLENA</v>
          </cell>
        </row>
        <row r="89">
          <cell r="C89" t="str">
            <v>PLENA</v>
          </cell>
        </row>
        <row r="90">
          <cell r="C90" t="str">
            <v>PLENA</v>
          </cell>
        </row>
        <row r="91">
          <cell r="C91" t="str">
            <v>PLENA</v>
          </cell>
        </row>
        <row r="92">
          <cell r="C92" t="str">
            <v>PLENA</v>
          </cell>
        </row>
        <row r="93">
          <cell r="C93" t="str">
            <v>PLENA</v>
          </cell>
        </row>
        <row r="94">
          <cell r="C94" t="str">
            <v>PLENA</v>
          </cell>
        </row>
        <row r="95">
          <cell r="C95" t="str">
            <v>PLENA</v>
          </cell>
        </row>
        <row r="96">
          <cell r="C96" t="str">
            <v>PlENA</v>
          </cell>
        </row>
        <row r="97">
          <cell r="C97" t="str">
            <v>PLENA</v>
          </cell>
        </row>
        <row r="98">
          <cell r="C98" t="str">
            <v>PLENA</v>
          </cell>
        </row>
        <row r="99">
          <cell r="C99" t="str">
            <v>PLENA</v>
          </cell>
        </row>
        <row r="100">
          <cell r="C100" t="str">
            <v>PLENA</v>
          </cell>
        </row>
        <row r="102">
          <cell r="C102" t="str">
            <v>PLENA</v>
          </cell>
        </row>
        <row r="103">
          <cell r="C103" t="str">
            <v>PLENA</v>
          </cell>
        </row>
        <row r="104">
          <cell r="C104" t="str">
            <v>PLENA</v>
          </cell>
        </row>
        <row r="105">
          <cell r="C105" t="str">
            <v>PLENA</v>
          </cell>
        </row>
        <row r="106">
          <cell r="C106" t="str">
            <v>PLENA</v>
          </cell>
        </row>
        <row r="107">
          <cell r="C107" t="str">
            <v>PLENA</v>
          </cell>
        </row>
        <row r="108">
          <cell r="C108" t="str">
            <v>PLENA</v>
          </cell>
        </row>
        <row r="109">
          <cell r="C109" t="str">
            <v>PLENA</v>
          </cell>
        </row>
        <row r="110">
          <cell r="C110" t="str">
            <v>PLENA</v>
          </cell>
        </row>
        <row r="111">
          <cell r="C111" t="str">
            <v>PLENA</v>
          </cell>
        </row>
        <row r="112">
          <cell r="C112" t="str">
            <v>PLENA</v>
          </cell>
        </row>
        <row r="113">
          <cell r="C113" t="str">
            <v>PLENA</v>
          </cell>
        </row>
        <row r="114">
          <cell r="C114" t="str">
            <v>PLENA</v>
          </cell>
        </row>
        <row r="115">
          <cell r="C115" t="str">
            <v>PLENA</v>
          </cell>
        </row>
        <row r="117">
          <cell r="C117" t="str">
            <v>PLENA</v>
          </cell>
        </row>
        <row r="118">
          <cell r="C118" t="str">
            <v>PLENA</v>
          </cell>
        </row>
        <row r="119">
          <cell r="C119" t="str">
            <v>PLENA</v>
          </cell>
        </row>
        <row r="120">
          <cell r="C120" t="str">
            <v>PLENA</v>
          </cell>
        </row>
        <row r="121">
          <cell r="C121" t="str">
            <v>PLENA</v>
          </cell>
        </row>
        <row r="122">
          <cell r="C122" t="str">
            <v>PLENA</v>
          </cell>
        </row>
        <row r="123">
          <cell r="C123" t="str">
            <v>PLENA</v>
          </cell>
        </row>
        <row r="124">
          <cell r="C124" t="str">
            <v>PLENA</v>
          </cell>
        </row>
        <row r="125">
          <cell r="C125" t="str">
            <v>PLENA</v>
          </cell>
        </row>
        <row r="126">
          <cell r="C126" t="str">
            <v>PLENA</v>
          </cell>
        </row>
        <row r="127">
          <cell r="C127" t="str">
            <v>PLENA</v>
          </cell>
        </row>
        <row r="128">
          <cell r="C128" t="str">
            <v>PLENA</v>
          </cell>
        </row>
        <row r="129">
          <cell r="C129" t="str">
            <v>PLENA</v>
          </cell>
        </row>
        <row r="130">
          <cell r="C130" t="str">
            <v>PLENA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showGridLines="0" tabSelected="1" workbookViewId="0">
      <selection sqref="A1:K1"/>
    </sheetView>
  </sheetViews>
  <sheetFormatPr defaultColWidth="0" defaultRowHeight="12.75"/>
  <cols>
    <col min="1" max="1" width="56.140625" style="32" customWidth="1"/>
    <col min="2" max="5" width="12.7109375" style="32" customWidth="1"/>
    <col min="6" max="6" width="13.7109375" style="32" customWidth="1"/>
    <col min="7" max="7" width="19.42578125" style="32" bestFit="1" customWidth="1"/>
    <col min="8" max="8" width="10.7109375" style="32" bestFit="1" customWidth="1"/>
    <col min="9" max="9" width="11.140625" style="32" bestFit="1" customWidth="1"/>
    <col min="10" max="10" width="14.28515625" style="32" customWidth="1"/>
    <col min="11" max="11" width="11.42578125" style="32" customWidth="1"/>
    <col min="12" max="12" width="2.28515625" style="32" customWidth="1"/>
    <col min="13" max="14" width="0.140625" style="30" hidden="1" customWidth="1"/>
    <col min="15" max="15" width="0.140625" style="31" hidden="1" customWidth="1"/>
    <col min="16" max="16384" width="9.140625" style="32" hidden="1"/>
  </cols>
  <sheetData>
    <row r="1" spans="1:15" s="24" customFormat="1" ht="18" customHeight="1">
      <c r="A1" s="126" t="s">
        <v>18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  <c r="L1" s="21"/>
      <c r="M1" s="22"/>
      <c r="N1" s="23"/>
      <c r="O1" s="23"/>
    </row>
    <row r="2" spans="1:15" s="24" customFormat="1" ht="12.75" customHeight="1">
      <c r="A2" s="129" t="s">
        <v>151</v>
      </c>
      <c r="B2" s="130"/>
      <c r="C2" s="130"/>
      <c r="D2" s="130"/>
      <c r="E2" s="130"/>
      <c r="F2" s="130"/>
      <c r="G2" s="130"/>
      <c r="H2" s="130"/>
      <c r="I2" s="130"/>
      <c r="J2" s="130"/>
      <c r="K2" s="131"/>
      <c r="L2" s="25"/>
      <c r="M2" s="26"/>
      <c r="N2" s="23"/>
      <c r="O2" s="23"/>
    </row>
    <row r="3" spans="1:15" s="24" customFormat="1" ht="18" customHeight="1">
      <c r="A3" s="132" t="s">
        <v>19</v>
      </c>
      <c r="B3" s="133"/>
      <c r="C3" s="133"/>
      <c r="D3" s="133"/>
      <c r="E3" s="133"/>
      <c r="F3" s="133"/>
      <c r="G3" s="133"/>
      <c r="H3" s="133"/>
      <c r="I3" s="133"/>
      <c r="J3" s="133"/>
      <c r="K3" s="134"/>
      <c r="L3" s="21"/>
      <c r="M3" s="22"/>
      <c r="N3" s="23"/>
      <c r="O3" s="23"/>
    </row>
    <row r="4" spans="1:15" s="24" customFormat="1" ht="12.75" customHeight="1" thickBot="1">
      <c r="A4" s="129" t="s">
        <v>20</v>
      </c>
      <c r="B4" s="130"/>
      <c r="C4" s="130"/>
      <c r="D4" s="130"/>
      <c r="E4" s="130"/>
      <c r="F4" s="130"/>
      <c r="G4" s="130"/>
      <c r="H4" s="130"/>
      <c r="I4" s="130"/>
      <c r="J4" s="130"/>
      <c r="K4" s="131"/>
      <c r="M4" s="23"/>
      <c r="N4" s="23"/>
      <c r="O4" s="23"/>
    </row>
    <row r="5" spans="1:15" s="24" customFormat="1" ht="15.75">
      <c r="A5" s="135" t="s">
        <v>162</v>
      </c>
      <c r="B5" s="136"/>
      <c r="C5" s="136"/>
      <c r="D5" s="136"/>
      <c r="E5" s="136"/>
      <c r="F5" s="136"/>
      <c r="G5" s="136"/>
      <c r="H5" s="136"/>
      <c r="I5" s="136"/>
      <c r="J5" s="136"/>
      <c r="K5" s="137"/>
      <c r="L5" s="27"/>
      <c r="M5" s="28"/>
      <c r="N5" s="23"/>
      <c r="O5" s="23"/>
    </row>
    <row r="6" spans="1:15" ht="12.75" customHeight="1">
      <c r="A6" s="40"/>
      <c r="B6" s="41"/>
      <c r="C6" s="41"/>
      <c r="D6" s="41"/>
      <c r="E6" s="41"/>
      <c r="F6" s="41"/>
      <c r="G6" s="41"/>
      <c r="H6" s="41"/>
      <c r="I6" s="41"/>
      <c r="J6" s="41"/>
      <c r="K6" s="29"/>
      <c r="L6" s="29"/>
    </row>
    <row r="7" spans="1:15" ht="15" customHeight="1">
      <c r="A7" s="117" t="s">
        <v>21</v>
      </c>
      <c r="B7" s="42" t="s">
        <v>22</v>
      </c>
      <c r="C7" s="42" t="s">
        <v>23</v>
      </c>
      <c r="D7" s="42" t="s">
        <v>150</v>
      </c>
      <c r="E7" s="43" t="str">
        <f>SUBSTITUTE(MID(A5,55,10),"/",".")</f>
        <v>17.02.2023</v>
      </c>
      <c r="F7" s="44"/>
      <c r="G7" s="116" t="s">
        <v>24</v>
      </c>
      <c r="H7" s="42" t="s">
        <v>150</v>
      </c>
      <c r="I7" s="43" t="str">
        <f>SUBSTITUTE(MID(A5,55,10),"/",".")</f>
        <v>17.02.2023</v>
      </c>
      <c r="J7" s="45" t="s">
        <v>25</v>
      </c>
      <c r="K7" s="46" t="s">
        <v>26</v>
      </c>
      <c r="L7" s="29"/>
    </row>
    <row r="8" spans="1:15" ht="15" customHeight="1">
      <c r="A8" s="47" t="s">
        <v>27</v>
      </c>
      <c r="B8" s="48">
        <v>15</v>
      </c>
      <c r="C8" s="48">
        <v>51</v>
      </c>
      <c r="D8" s="48">
        <v>32</v>
      </c>
      <c r="E8" s="49">
        <v>71</v>
      </c>
      <c r="F8" s="44"/>
      <c r="G8" s="50" t="s">
        <v>28</v>
      </c>
      <c r="H8" s="51">
        <v>254</v>
      </c>
      <c r="I8" s="52">
        <v>289</v>
      </c>
      <c r="J8" s="53">
        <v>12</v>
      </c>
      <c r="K8" s="54">
        <v>8</v>
      </c>
      <c r="L8" s="29"/>
    </row>
    <row r="9" spans="1:15" ht="15" customHeight="1">
      <c r="A9" s="47" t="s">
        <v>29</v>
      </c>
      <c r="B9" s="48">
        <v>555</v>
      </c>
      <c r="C9" s="48">
        <v>470</v>
      </c>
      <c r="D9" s="48">
        <v>563</v>
      </c>
      <c r="E9" s="49">
        <v>741</v>
      </c>
      <c r="F9" s="44"/>
      <c r="G9" s="50" t="s">
        <v>30</v>
      </c>
      <c r="H9" s="51">
        <v>3181</v>
      </c>
      <c r="I9" s="52">
        <v>3419</v>
      </c>
      <c r="J9" s="53">
        <v>13</v>
      </c>
      <c r="K9" s="54">
        <v>54</v>
      </c>
      <c r="L9" s="29"/>
    </row>
    <row r="10" spans="1:15" ht="15" customHeight="1">
      <c r="A10" s="47" t="s">
        <v>31</v>
      </c>
      <c r="B10" s="48">
        <v>33</v>
      </c>
      <c r="C10" s="48">
        <v>48</v>
      </c>
      <c r="D10" s="48">
        <v>66</v>
      </c>
      <c r="E10" s="49">
        <v>88</v>
      </c>
      <c r="F10" s="44"/>
      <c r="G10" s="55" t="s">
        <v>32</v>
      </c>
      <c r="H10" s="56">
        <v>996</v>
      </c>
      <c r="I10" s="57">
        <v>1105</v>
      </c>
      <c r="J10" s="53">
        <v>14</v>
      </c>
      <c r="K10" s="54">
        <v>227</v>
      </c>
      <c r="L10" s="29"/>
    </row>
    <row r="11" spans="1:15" ht="15" customHeight="1">
      <c r="A11" s="47" t="s">
        <v>33</v>
      </c>
      <c r="B11" s="29">
        <v>3929</v>
      </c>
      <c r="C11" s="29">
        <v>3765</v>
      </c>
      <c r="D11" s="29">
        <v>3606</v>
      </c>
      <c r="E11" s="49">
        <v>3749</v>
      </c>
      <c r="F11" s="44"/>
      <c r="G11"/>
      <c r="H11"/>
      <c r="I11"/>
      <c r="J11" s="53">
        <v>15</v>
      </c>
      <c r="K11" s="54">
        <v>574</v>
      </c>
      <c r="L11" s="29"/>
    </row>
    <row r="12" spans="1:15" ht="15" customHeight="1">
      <c r="A12" s="47" t="s">
        <v>34</v>
      </c>
      <c r="B12" s="29">
        <v>0</v>
      </c>
      <c r="C12" s="29">
        <v>136</v>
      </c>
      <c r="D12" s="29">
        <v>153</v>
      </c>
      <c r="E12" s="49">
        <v>153</v>
      </c>
      <c r="F12" s="44"/>
      <c r="I12" s="29"/>
      <c r="J12" s="53">
        <v>16</v>
      </c>
      <c r="K12" s="54">
        <v>1147</v>
      </c>
      <c r="L12" s="29"/>
    </row>
    <row r="13" spans="1:15" ht="15" customHeight="1">
      <c r="A13" s="58" t="s">
        <v>17</v>
      </c>
      <c r="B13" s="59">
        <v>4532</v>
      </c>
      <c r="C13" s="59">
        <v>4470</v>
      </c>
      <c r="D13" s="59">
        <v>4420</v>
      </c>
      <c r="E13" s="60">
        <f>SUM(E8:E12)</f>
        <v>4802</v>
      </c>
      <c r="F13" s="44"/>
      <c r="G13" s="61" t="s">
        <v>35</v>
      </c>
      <c r="H13" s="62">
        <v>0.9603158113442759</v>
      </c>
      <c r="I13" s="29"/>
      <c r="J13" s="53">
        <v>17</v>
      </c>
      <c r="K13" s="54">
        <v>1698</v>
      </c>
      <c r="L13" s="29"/>
    </row>
    <row r="14" spans="1:15" ht="15" customHeight="1">
      <c r="A14" s="47" t="s">
        <v>36</v>
      </c>
      <c r="B14" s="48">
        <v>379</v>
      </c>
      <c r="C14" s="48">
        <v>29</v>
      </c>
      <c r="D14" s="51">
        <v>11</v>
      </c>
      <c r="E14" s="52">
        <f>G61</f>
        <v>11</v>
      </c>
      <c r="F14" s="44"/>
      <c r="G14" s="63" t="s">
        <v>37</v>
      </c>
      <c r="H14" s="64">
        <v>3.9684188655724081E-2</v>
      </c>
      <c r="I14" s="65"/>
      <c r="J14" s="53">
        <v>18</v>
      </c>
      <c r="K14" s="54">
        <v>930</v>
      </c>
      <c r="L14" s="29"/>
    </row>
    <row r="15" spans="1:15" ht="15" customHeight="1">
      <c r="A15" s="66" t="s">
        <v>38</v>
      </c>
      <c r="B15" s="67">
        <v>4911</v>
      </c>
      <c r="C15" s="67">
        <v>4499</v>
      </c>
      <c r="D15" s="67">
        <v>4431</v>
      </c>
      <c r="E15" s="68">
        <f t="shared" ref="E15" si="0">E14+E13</f>
        <v>4813</v>
      </c>
      <c r="F15" s="44"/>
      <c r="I15" s="41"/>
      <c r="J15" s="53">
        <v>19</v>
      </c>
      <c r="K15" s="54">
        <v>154</v>
      </c>
      <c r="L15" s="29"/>
    </row>
    <row r="16" spans="1:15" ht="15" customHeight="1">
      <c r="F16" s="41"/>
      <c r="I16" s="41"/>
      <c r="J16" s="53">
        <v>20</v>
      </c>
      <c r="K16" s="54">
        <v>21</v>
      </c>
      <c r="L16" s="29"/>
    </row>
    <row r="17" spans="1:22" s="29" customFormat="1" ht="17.25">
      <c r="A17" s="40"/>
      <c r="B17" s="41"/>
      <c r="C17" s="41"/>
      <c r="D17" s="41"/>
      <c r="E17" s="41"/>
      <c r="F17" s="41"/>
      <c r="G17" s="32"/>
      <c r="H17" s="32"/>
      <c r="I17" s="41"/>
      <c r="J17" s="69" t="s">
        <v>144</v>
      </c>
      <c r="K17" s="70">
        <v>0</v>
      </c>
      <c r="M17" s="33"/>
      <c r="N17" s="33"/>
      <c r="O17" s="34"/>
    </row>
    <row r="18" spans="1:22" s="29" customFormat="1" ht="15" customHeight="1">
      <c r="A18" s="40"/>
      <c r="B18" s="41"/>
      <c r="C18" s="41"/>
      <c r="D18" s="41"/>
      <c r="E18" s="41"/>
      <c r="F18" s="41"/>
      <c r="G18" s="32"/>
      <c r="H18" s="32"/>
      <c r="I18" s="41"/>
      <c r="M18" s="33"/>
      <c r="N18" s="33"/>
      <c r="O18" s="34"/>
    </row>
    <row r="19" spans="1:22" s="29" customFormat="1" ht="15">
      <c r="A19" s="71" t="s">
        <v>0</v>
      </c>
      <c r="B19" s="121" t="s">
        <v>39</v>
      </c>
      <c r="C19" s="122"/>
      <c r="D19"/>
      <c r="E19"/>
      <c r="F19" s="72"/>
      <c r="G19" s="123" t="s">
        <v>40</v>
      </c>
      <c r="H19" s="124"/>
      <c r="I19" s="124"/>
      <c r="J19" s="124"/>
      <c r="K19" s="125"/>
      <c r="M19" s="34"/>
      <c r="N19" s="34"/>
      <c r="O19" s="34"/>
      <c r="P19" s="39"/>
      <c r="Q19" s="39"/>
    </row>
    <row r="20" spans="1:22" s="29" customFormat="1" ht="15" customHeight="1">
      <c r="A20" s="73" t="s">
        <v>41</v>
      </c>
      <c r="B20" s="74">
        <v>1988</v>
      </c>
      <c r="C20" s="75">
        <f t="shared" ref="C20:C30" si="1">B20/SUM($B$20:$B$30)</f>
        <v>0.41304799501350509</v>
      </c>
      <c r="D20" s="76"/>
      <c r="E20" s="76"/>
      <c r="F20" s="77"/>
      <c r="G20" s="142" t="s">
        <v>42</v>
      </c>
      <c r="H20" s="143"/>
      <c r="I20" s="146" t="s">
        <v>43</v>
      </c>
      <c r="J20" s="146"/>
      <c r="K20" s="78">
        <v>0.25389569914814047</v>
      </c>
      <c r="M20" s="34"/>
      <c r="N20" s="34"/>
      <c r="O20" s="34"/>
      <c r="P20" s="39"/>
      <c r="Q20" s="39"/>
      <c r="R20" s="35"/>
      <c r="S20" s="35"/>
      <c r="T20" s="35"/>
      <c r="U20" s="35"/>
    </row>
    <row r="21" spans="1:22" s="29" customFormat="1" ht="15" customHeight="1">
      <c r="A21" s="73" t="s">
        <v>44</v>
      </c>
      <c r="B21" s="74">
        <v>1728</v>
      </c>
      <c r="C21" s="75">
        <f t="shared" si="1"/>
        <v>0.35902763349262412</v>
      </c>
      <c r="D21" s="76"/>
      <c r="E21" s="76"/>
      <c r="F21" s="77"/>
      <c r="G21" s="142"/>
      <c r="H21" s="143"/>
      <c r="I21" s="146" t="s">
        <v>45</v>
      </c>
      <c r="J21" s="146"/>
      <c r="K21" s="78">
        <v>0.15229586536463743</v>
      </c>
      <c r="M21" s="34"/>
      <c r="N21" s="34"/>
      <c r="O21" s="34"/>
      <c r="P21" s="39"/>
      <c r="Q21" s="39"/>
    </row>
    <row r="22" spans="1:22" ht="15" customHeight="1">
      <c r="A22" s="73" t="s">
        <v>46</v>
      </c>
      <c r="B22" s="74">
        <v>241</v>
      </c>
      <c r="C22" s="75">
        <f t="shared" si="1"/>
        <v>5.0072719717431956E-2</v>
      </c>
      <c r="D22" s="76"/>
      <c r="E22" s="76"/>
      <c r="F22" s="77"/>
      <c r="G22" s="142"/>
      <c r="H22" s="143"/>
      <c r="I22" s="143" t="s">
        <v>47</v>
      </c>
      <c r="J22" s="143"/>
      <c r="K22" s="78">
        <v>0.51963432370662788</v>
      </c>
      <c r="L22" s="29"/>
      <c r="M22" s="34"/>
      <c r="N22" s="34"/>
      <c r="O22" s="34"/>
      <c r="P22" s="36"/>
      <c r="Q22" s="39"/>
      <c r="R22" s="29"/>
      <c r="S22" s="29"/>
      <c r="T22" s="29"/>
      <c r="U22" s="29"/>
      <c r="V22" s="29"/>
    </row>
    <row r="23" spans="1:22" ht="15" customHeight="1">
      <c r="A23" s="73" t="s">
        <v>48</v>
      </c>
      <c r="B23" s="74">
        <v>123</v>
      </c>
      <c r="C23" s="75">
        <f t="shared" si="1"/>
        <v>2.5555786411801371E-2</v>
      </c>
      <c r="D23" s="76"/>
      <c r="E23" s="76"/>
      <c r="F23" s="77"/>
      <c r="G23" s="142"/>
      <c r="H23" s="143"/>
      <c r="I23" s="146" t="s">
        <v>49</v>
      </c>
      <c r="J23" s="146"/>
      <c r="K23" s="78">
        <v>6.0876792021608145E-2</v>
      </c>
      <c r="L23" s="29"/>
      <c r="M23" s="34"/>
      <c r="N23" s="34"/>
      <c r="O23" s="34"/>
      <c r="P23" s="36"/>
      <c r="Q23" s="39"/>
      <c r="R23" s="29"/>
      <c r="S23" s="29"/>
      <c r="T23" s="29"/>
      <c r="U23" s="29"/>
      <c r="V23" s="29"/>
    </row>
    <row r="24" spans="1:22" ht="15" customHeight="1">
      <c r="A24" s="73" t="s">
        <v>50</v>
      </c>
      <c r="B24" s="74">
        <v>105</v>
      </c>
      <c r="C24" s="75">
        <f t="shared" si="1"/>
        <v>2.1815915229586536E-2</v>
      </c>
      <c r="D24" s="76"/>
      <c r="E24" s="76"/>
      <c r="F24"/>
      <c r="G24" s="142"/>
      <c r="H24" s="143"/>
      <c r="I24" s="143" t="s">
        <v>51</v>
      </c>
      <c r="J24" s="143"/>
      <c r="K24" s="78">
        <v>7.4797423644296698E-3</v>
      </c>
      <c r="L24" s="29"/>
      <c r="M24" s="34"/>
      <c r="N24" s="34"/>
      <c r="O24" s="34"/>
      <c r="P24" s="36"/>
      <c r="Q24" s="39"/>
      <c r="R24" s="29"/>
      <c r="S24" s="29"/>
      <c r="T24" s="29"/>
      <c r="U24" s="29"/>
      <c r="V24" s="29"/>
    </row>
    <row r="25" spans="1:22" ht="15" customHeight="1">
      <c r="A25" s="73" t="s">
        <v>52</v>
      </c>
      <c r="B25" s="74">
        <v>70</v>
      </c>
      <c r="C25" s="75">
        <f t="shared" si="1"/>
        <v>1.4543943486391025E-2</v>
      </c>
      <c r="D25" s="76"/>
      <c r="E25" s="76"/>
      <c r="F25" s="77"/>
      <c r="G25" s="144"/>
      <c r="H25" s="145"/>
      <c r="I25" s="145" t="s">
        <v>53</v>
      </c>
      <c r="J25" s="145"/>
      <c r="K25" s="79">
        <v>5.8175773945564101E-3</v>
      </c>
      <c r="L25" s="29"/>
      <c r="M25" s="34"/>
      <c r="N25" s="34"/>
      <c r="O25" s="34"/>
      <c r="P25" s="36"/>
      <c r="Q25" s="39"/>
      <c r="R25" s="29"/>
      <c r="S25" s="29"/>
      <c r="T25" s="29"/>
      <c r="U25" s="29"/>
      <c r="V25" s="29"/>
    </row>
    <row r="26" spans="1:22" ht="15" customHeight="1">
      <c r="A26" s="73" t="s">
        <v>54</v>
      </c>
      <c r="B26" s="74">
        <v>67</v>
      </c>
      <c r="C26" s="75">
        <f t="shared" si="1"/>
        <v>1.3920631622688551E-2</v>
      </c>
      <c r="D26" s="76"/>
      <c r="E26" s="76"/>
      <c r="F26" s="77"/>
      <c r="G26" s="80"/>
      <c r="H26" s="81"/>
      <c r="I26" s="81"/>
      <c r="J26" s="81"/>
      <c r="K26" s="82"/>
      <c r="L26" s="29"/>
      <c r="M26" s="34"/>
      <c r="N26" s="34"/>
      <c r="O26" s="34"/>
      <c r="P26" s="36"/>
      <c r="Q26" s="39"/>
      <c r="R26" s="29"/>
      <c r="S26" s="29"/>
      <c r="T26" s="29"/>
      <c r="U26" s="29"/>
      <c r="V26" s="29"/>
    </row>
    <row r="27" spans="1:22" ht="15" customHeight="1">
      <c r="A27" s="73" t="s">
        <v>58</v>
      </c>
      <c r="B27" s="74">
        <v>63</v>
      </c>
      <c r="C27" s="75">
        <f t="shared" si="1"/>
        <v>1.3089549137751922E-2</v>
      </c>
      <c r="D27" s="76"/>
      <c r="E27" s="76"/>
      <c r="F27" s="77"/>
      <c r="G27" s="147" t="s">
        <v>56</v>
      </c>
      <c r="H27" s="148"/>
      <c r="I27" s="148" t="s">
        <v>43</v>
      </c>
      <c r="J27" s="148"/>
      <c r="K27" s="83">
        <v>0.30500727197174321</v>
      </c>
      <c r="L27" s="29"/>
      <c r="M27" s="34"/>
      <c r="N27" s="34"/>
      <c r="O27" s="34"/>
      <c r="P27" s="36"/>
      <c r="Q27" s="39"/>
      <c r="R27" s="29"/>
      <c r="S27" s="29"/>
      <c r="T27" s="29"/>
      <c r="U27" s="29"/>
      <c r="V27" s="29"/>
    </row>
    <row r="28" spans="1:22" ht="15" customHeight="1">
      <c r="A28" s="73" t="s">
        <v>55</v>
      </c>
      <c r="B28" s="74">
        <v>49</v>
      </c>
      <c r="C28" s="75">
        <f t="shared" si="1"/>
        <v>1.0180760440473717E-2</v>
      </c>
      <c r="D28" s="76"/>
      <c r="E28" s="76"/>
      <c r="F28" s="77"/>
      <c r="G28" s="147"/>
      <c r="H28" s="148"/>
      <c r="I28" s="146" t="s">
        <v>45</v>
      </c>
      <c r="J28" s="146"/>
      <c r="K28" s="83">
        <v>0.15167255350093498</v>
      </c>
      <c r="L28" s="29"/>
      <c r="M28" s="31"/>
      <c r="N28" s="31"/>
      <c r="O28" s="34"/>
      <c r="P28" s="36"/>
      <c r="Q28" s="39"/>
      <c r="R28" s="29"/>
      <c r="S28" s="29"/>
      <c r="T28" s="29"/>
      <c r="U28" s="29"/>
      <c r="V28" s="29"/>
    </row>
    <row r="29" spans="1:22" ht="15" customHeight="1">
      <c r="A29" s="73" t="s">
        <v>110</v>
      </c>
      <c r="B29" s="74">
        <v>39</v>
      </c>
      <c r="C29" s="75">
        <f t="shared" si="1"/>
        <v>8.1030542281321418E-3</v>
      </c>
      <c r="D29" s="76"/>
      <c r="E29"/>
      <c r="F29" s="77"/>
      <c r="G29" s="147"/>
      <c r="H29" s="148"/>
      <c r="I29" s="148" t="s">
        <v>47</v>
      </c>
      <c r="J29" s="148"/>
      <c r="K29" s="83">
        <v>0.47995013505090378</v>
      </c>
      <c r="L29" s="29"/>
      <c r="M29" s="31"/>
      <c r="N29" s="31"/>
      <c r="O29" s="34"/>
      <c r="P29" s="36"/>
      <c r="Q29" s="39"/>
      <c r="R29" s="29"/>
      <c r="S29" s="29"/>
      <c r="T29" s="29"/>
      <c r="U29" s="29"/>
      <c r="V29" s="29"/>
    </row>
    <row r="30" spans="1:22" ht="15" customHeight="1">
      <c r="A30" s="84" t="s">
        <v>59</v>
      </c>
      <c r="B30" s="85">
        <f>E15-SUM(B20:B29)</f>
        <v>340</v>
      </c>
      <c r="C30" s="86">
        <f t="shared" si="1"/>
        <v>7.064201121961354E-2</v>
      </c>
      <c r="D30" s="76"/>
      <c r="E30" s="76"/>
      <c r="F30" s="77"/>
      <c r="G30" s="149"/>
      <c r="H30" s="150"/>
      <c r="I30" s="150" t="s">
        <v>49</v>
      </c>
      <c r="J30" s="150"/>
      <c r="K30" s="87">
        <v>6.3370039476418033E-2</v>
      </c>
      <c r="L30" s="29"/>
      <c r="M30" s="31"/>
      <c r="N30" s="31"/>
      <c r="O30" s="34"/>
      <c r="P30" s="36"/>
      <c r="Q30" s="39"/>
      <c r="R30" s="29"/>
      <c r="S30" s="29"/>
      <c r="T30" s="29"/>
      <c r="U30" s="29"/>
      <c r="V30" s="29"/>
    </row>
    <row r="31" spans="1:22" ht="15">
      <c r="A31" s="77"/>
      <c r="B31" s="74"/>
      <c r="C31" s="76"/>
      <c r="D31" s="77"/>
      <c r="E31" s="115"/>
      <c r="F31" s="115"/>
      <c r="G31" s="115"/>
      <c r="H31" s="88"/>
      <c r="I31" s="29"/>
      <c r="L31" s="29"/>
      <c r="N31" s="33"/>
      <c r="O31" s="34"/>
      <c r="P31" s="29"/>
      <c r="Q31" s="29"/>
      <c r="R31" s="29"/>
      <c r="S31" s="29"/>
    </row>
    <row r="32" spans="1:22" ht="30">
      <c r="A32" s="138" t="s">
        <v>60</v>
      </c>
      <c r="B32" s="139"/>
      <c r="C32" s="139"/>
      <c r="D32" s="139"/>
      <c r="E32" s="89" t="s">
        <v>26</v>
      </c>
      <c r="F32" s="29"/>
      <c r="G32" s="140" t="s">
        <v>61</v>
      </c>
      <c r="H32" s="141"/>
      <c r="I32" s="90" t="s">
        <v>62</v>
      </c>
      <c r="J32" s="90" t="s">
        <v>63</v>
      </c>
      <c r="K32" s="91" t="s">
        <v>64</v>
      </c>
      <c r="L32" s="29"/>
      <c r="M32" s="34"/>
      <c r="O32" s="30"/>
    </row>
    <row r="33" spans="1:15" ht="15" customHeight="1">
      <c r="A33" s="151" t="s">
        <v>65</v>
      </c>
      <c r="B33" s="152"/>
      <c r="C33" s="152"/>
      <c r="D33" s="152"/>
      <c r="E33" s="92">
        <v>1</v>
      </c>
      <c r="F33" s="29"/>
      <c r="G33" s="93"/>
      <c r="H33" s="94"/>
      <c r="I33" s="95"/>
      <c r="J33" s="95"/>
      <c r="K33" s="96"/>
      <c r="L33" s="29"/>
      <c r="M33" s="34"/>
      <c r="O33" s="30"/>
    </row>
    <row r="34" spans="1:15" ht="15" customHeight="1">
      <c r="A34" s="151" t="s">
        <v>66</v>
      </c>
      <c r="B34" s="152"/>
      <c r="C34" s="152"/>
      <c r="D34" s="152"/>
      <c r="E34" s="92">
        <v>1</v>
      </c>
      <c r="F34" s="29"/>
      <c r="G34" s="93" t="s">
        <v>67</v>
      </c>
      <c r="H34" s="94"/>
      <c r="I34" s="95">
        <f>'[1]Ocupação Regional'!G9</f>
        <v>466</v>
      </c>
      <c r="J34" s="95">
        <f>'[1]Ocupação Regional'!H9</f>
        <v>676</v>
      </c>
      <c r="K34" s="96">
        <f t="shared" ref="K34:K43" si="2">I34/J34</f>
        <v>0.68934911242603547</v>
      </c>
      <c r="L34" s="29"/>
      <c r="M34" s="34"/>
      <c r="O34" s="30"/>
    </row>
    <row r="35" spans="1:15" ht="15" customHeight="1">
      <c r="A35" s="151" t="s">
        <v>68</v>
      </c>
      <c r="B35" s="152"/>
      <c r="C35" s="152"/>
      <c r="D35" s="152"/>
      <c r="E35" s="92">
        <v>3</v>
      </c>
      <c r="F35" s="29"/>
      <c r="G35" s="93" t="s">
        <v>69</v>
      </c>
      <c r="H35" s="94"/>
      <c r="I35" s="95">
        <f>'[1]Ocupação Regional'!G10</f>
        <v>624</v>
      </c>
      <c r="J35" s="95">
        <f>'[1]Ocupação Regional'!H10</f>
        <v>787</v>
      </c>
      <c r="K35" s="96">
        <f t="shared" si="2"/>
        <v>0.79288437102922493</v>
      </c>
      <c r="L35" s="29"/>
      <c r="M35" s="34"/>
      <c r="O35" s="30"/>
    </row>
    <row r="36" spans="1:15" ht="15" customHeight="1">
      <c r="A36" s="151" t="s">
        <v>70</v>
      </c>
      <c r="B36" s="152"/>
      <c r="C36" s="152"/>
      <c r="D36" s="152"/>
      <c r="E36" s="97">
        <v>11</v>
      </c>
      <c r="F36" s="29"/>
      <c r="G36" s="93" t="s">
        <v>71</v>
      </c>
      <c r="H36" s="94"/>
      <c r="I36" s="95">
        <f>'[1]Ocupação Regional'!G11</f>
        <v>688</v>
      </c>
      <c r="J36" s="95">
        <f>'[1]Ocupação Regional'!H11</f>
        <v>888</v>
      </c>
      <c r="K36" s="98">
        <f t="shared" si="2"/>
        <v>0.77477477477477474</v>
      </c>
      <c r="L36" s="29"/>
      <c r="M36" s="34"/>
      <c r="O36" s="30"/>
    </row>
    <row r="37" spans="1:15" ht="15" customHeight="1">
      <c r="A37" s="151" t="s">
        <v>72</v>
      </c>
      <c r="B37" s="152"/>
      <c r="C37" s="152"/>
      <c r="D37" s="152"/>
      <c r="E37" s="97">
        <v>17</v>
      </c>
      <c r="F37" s="29"/>
      <c r="G37" s="93" t="s">
        <v>73</v>
      </c>
      <c r="H37" s="94"/>
      <c r="I37" s="95">
        <f>'[1]Ocupação Regional'!G12</f>
        <v>862</v>
      </c>
      <c r="J37" s="95">
        <f>'[1]Ocupação Regional'!H12</f>
        <v>1143</v>
      </c>
      <c r="K37" s="96">
        <f t="shared" si="2"/>
        <v>0.75415573053368334</v>
      </c>
      <c r="L37" s="29"/>
      <c r="M37" s="34"/>
      <c r="O37" s="30"/>
    </row>
    <row r="38" spans="1:15" ht="15" customHeight="1">
      <c r="A38" s="151" t="s">
        <v>74</v>
      </c>
      <c r="B38" s="152"/>
      <c r="C38" s="152"/>
      <c r="D38" s="152"/>
      <c r="E38" s="97">
        <v>59</v>
      </c>
      <c r="F38" s="29"/>
      <c r="G38" s="93" t="s">
        <v>75</v>
      </c>
      <c r="H38" s="94"/>
      <c r="I38" s="95">
        <f>'[1]Ocupação Regional'!G13</f>
        <v>545</v>
      </c>
      <c r="J38" s="95">
        <f>'[1]Ocupação Regional'!H13</f>
        <v>676</v>
      </c>
      <c r="K38" s="96">
        <f t="shared" si="2"/>
        <v>0.80621301775147924</v>
      </c>
      <c r="L38" s="29"/>
      <c r="M38" s="34"/>
      <c r="O38" s="30"/>
    </row>
    <row r="39" spans="1:15" ht="15" customHeight="1">
      <c r="A39" s="151" t="s">
        <v>76</v>
      </c>
      <c r="B39" s="152"/>
      <c r="C39" s="152"/>
      <c r="D39" s="152"/>
      <c r="E39" s="97">
        <v>2</v>
      </c>
      <c r="F39" s="29"/>
      <c r="G39" s="93" t="s">
        <v>77</v>
      </c>
      <c r="H39" s="94"/>
      <c r="I39" s="95">
        <f>'[1]Ocupação Regional'!G14</f>
        <v>517</v>
      </c>
      <c r="J39" s="95">
        <f>'[1]Ocupação Regional'!H14</f>
        <v>722</v>
      </c>
      <c r="K39" s="96">
        <f t="shared" si="2"/>
        <v>0.71606648199445988</v>
      </c>
      <c r="L39" s="29"/>
      <c r="M39" s="34"/>
      <c r="O39" s="30"/>
    </row>
    <row r="40" spans="1:15" ht="15" customHeight="1">
      <c r="A40" s="151" t="s">
        <v>78</v>
      </c>
      <c r="B40" s="152"/>
      <c r="C40" s="152"/>
      <c r="D40" s="152"/>
      <c r="E40" s="97">
        <v>3</v>
      </c>
      <c r="F40" s="29"/>
      <c r="G40" s="93" t="s">
        <v>79</v>
      </c>
      <c r="H40" s="94"/>
      <c r="I40" s="95">
        <f>'[1]Ocupação Regional'!G15</f>
        <v>588</v>
      </c>
      <c r="J40" s="99">
        <f>'[1]Ocupação Regional'!H15</f>
        <v>784</v>
      </c>
      <c r="K40" s="96">
        <f t="shared" si="2"/>
        <v>0.75</v>
      </c>
      <c r="L40" s="29"/>
      <c r="M40" s="31"/>
      <c r="O40" s="30"/>
    </row>
    <row r="41" spans="1:15" ht="15" customHeight="1">
      <c r="A41" s="151" t="s">
        <v>80</v>
      </c>
      <c r="B41" s="152"/>
      <c r="C41" s="152"/>
      <c r="D41" s="152"/>
      <c r="E41" s="97">
        <v>4</v>
      </c>
      <c r="F41" s="29"/>
      <c r="G41" s="93" t="s">
        <v>81</v>
      </c>
      <c r="H41" s="94"/>
      <c r="I41" s="95">
        <f>'[1]Ocupação Regional'!G16</f>
        <v>523</v>
      </c>
      <c r="J41" s="95">
        <f>'[1]Ocupação Regional'!H16</f>
        <v>714</v>
      </c>
      <c r="K41" s="96">
        <f t="shared" si="2"/>
        <v>0.7324929971988795</v>
      </c>
      <c r="L41" s="29"/>
      <c r="M41" s="31"/>
      <c r="O41" s="30"/>
    </row>
    <row r="42" spans="1:15" ht="29.25" customHeight="1">
      <c r="A42" s="151" t="s">
        <v>82</v>
      </c>
      <c r="B42" s="152"/>
      <c r="C42" s="152"/>
      <c r="D42" s="152"/>
      <c r="E42" s="92">
        <v>13</v>
      </c>
      <c r="F42" s="29"/>
      <c r="G42" s="93"/>
      <c r="H42" s="94"/>
      <c r="I42" s="95"/>
      <c r="J42" s="95"/>
      <c r="K42" s="96"/>
      <c r="L42" s="29"/>
    </row>
    <row r="43" spans="1:15" ht="27.75" customHeight="1">
      <c r="A43" s="119" t="str">
        <f>"TOTAL (distribuidos em 46 municípios, incluindo a Capital)
 sendo que "&amp;COUNTIF('[1]Ocupação por Centro'!C:C,"COMPARTILHADA") &amp;" centros de atendimento são gestão compartilhada."</f>
        <v>TOTAL (distribuidos em 46 municípios, incluindo a Capital)
 sendo que 0 centros de atendimento são gestão compartilhada.</v>
      </c>
      <c r="B43" s="120"/>
      <c r="C43" s="120"/>
      <c r="D43" s="120"/>
      <c r="E43" s="100">
        <f>SUM(E33:E42)</f>
        <v>114</v>
      </c>
      <c r="F43" s="29"/>
      <c r="G43" s="101" t="s">
        <v>83</v>
      </c>
      <c r="H43" s="102"/>
      <c r="I43" s="103">
        <f>SUM(I34:I42)</f>
        <v>4813</v>
      </c>
      <c r="J43" s="103">
        <f>SUM(J34:J42)</f>
        <v>6390</v>
      </c>
      <c r="K43" s="104">
        <f t="shared" si="2"/>
        <v>0.75320813771517992</v>
      </c>
      <c r="L43" s="29"/>
    </row>
    <row r="44" spans="1:15" ht="15" customHeight="1">
      <c r="F44" s="29"/>
    </row>
    <row r="45" spans="1:15" ht="45">
      <c r="A45" s="105" t="s">
        <v>84</v>
      </c>
      <c r="B45" s="118" t="s">
        <v>152</v>
      </c>
      <c r="C45" s="118" t="s">
        <v>85</v>
      </c>
      <c r="D45" s="118" t="s">
        <v>153</v>
      </c>
      <c r="E45" s="118" t="s">
        <v>86</v>
      </c>
      <c r="F45" s="118" t="s">
        <v>87</v>
      </c>
      <c r="G45" s="118" t="s">
        <v>17</v>
      </c>
      <c r="H45" s="89" t="s">
        <v>88</v>
      </c>
      <c r="I45"/>
      <c r="J45" s="117" t="s">
        <v>154</v>
      </c>
      <c r="K45" s="89" t="s">
        <v>10</v>
      </c>
    </row>
    <row r="46" spans="1:15" ht="30" customHeight="1">
      <c r="A46" s="114" t="s">
        <v>89</v>
      </c>
      <c r="B46" s="106">
        <v>0</v>
      </c>
      <c r="C46" s="106">
        <v>2</v>
      </c>
      <c r="D46" s="106">
        <v>0</v>
      </c>
      <c r="E46" s="106">
        <v>7</v>
      </c>
      <c r="F46" s="107">
        <v>0</v>
      </c>
      <c r="G46" s="106">
        <v>9</v>
      </c>
      <c r="H46" s="108">
        <f t="shared" ref="H46:H51" si="3">G46/$G$52</f>
        <v>1.8699355911074174E-3</v>
      </c>
      <c r="I46"/>
      <c r="J46" s="37" t="s">
        <v>90</v>
      </c>
      <c r="K46" s="109">
        <v>122</v>
      </c>
    </row>
    <row r="47" spans="1:15" ht="15">
      <c r="A47" s="114" t="s">
        <v>91</v>
      </c>
      <c r="B47" s="106">
        <v>21</v>
      </c>
      <c r="C47" s="106">
        <v>219</v>
      </c>
      <c r="D47" s="106">
        <v>27</v>
      </c>
      <c r="E47" s="106">
        <v>1045</v>
      </c>
      <c r="F47" s="107">
        <v>42</v>
      </c>
      <c r="G47" s="106">
        <v>1354</v>
      </c>
      <c r="H47" s="108">
        <f t="shared" si="3"/>
        <v>0.28132142115104924</v>
      </c>
      <c r="I47"/>
      <c r="J47" s="37" t="s">
        <v>92</v>
      </c>
      <c r="K47" s="109">
        <v>2050</v>
      </c>
    </row>
    <row r="48" spans="1:15" ht="15">
      <c r="A48" s="114" t="s">
        <v>93</v>
      </c>
      <c r="B48" s="106">
        <v>0</v>
      </c>
      <c r="C48" s="106">
        <v>1</v>
      </c>
      <c r="D48" s="106">
        <v>0</v>
      </c>
      <c r="E48" s="106">
        <v>10</v>
      </c>
      <c r="F48" s="107">
        <v>0</v>
      </c>
      <c r="G48" s="106">
        <v>11</v>
      </c>
      <c r="H48" s="108">
        <f t="shared" si="3"/>
        <v>2.2854768335757326E-3</v>
      </c>
      <c r="I48"/>
      <c r="J48" s="37" t="s">
        <v>94</v>
      </c>
      <c r="K48" s="109">
        <v>2362</v>
      </c>
    </row>
    <row r="49" spans="1:11" ht="15">
      <c r="A49" s="114" t="s">
        <v>95</v>
      </c>
      <c r="B49" s="106">
        <v>40</v>
      </c>
      <c r="C49" s="106">
        <v>394</v>
      </c>
      <c r="D49" s="106">
        <v>48</v>
      </c>
      <c r="E49" s="106">
        <v>2108</v>
      </c>
      <c r="F49" s="107">
        <v>88</v>
      </c>
      <c r="G49" s="106">
        <v>2678</v>
      </c>
      <c r="H49" s="108">
        <f t="shared" si="3"/>
        <v>0.5564097236650738</v>
      </c>
      <c r="I49"/>
      <c r="J49" s="37" t="s">
        <v>96</v>
      </c>
      <c r="K49" s="109">
        <v>149</v>
      </c>
    </row>
    <row r="50" spans="1:11" ht="15">
      <c r="A50" s="114" t="s">
        <v>97</v>
      </c>
      <c r="B50" s="106">
        <v>10</v>
      </c>
      <c r="C50" s="106">
        <v>125</v>
      </c>
      <c r="D50" s="106">
        <v>13</v>
      </c>
      <c r="E50" s="106">
        <v>587</v>
      </c>
      <c r="F50" s="107">
        <v>26</v>
      </c>
      <c r="G50" s="106">
        <v>761</v>
      </c>
      <c r="H50" s="108">
        <f t="shared" si="3"/>
        <v>0.15811344275919384</v>
      </c>
      <c r="I50"/>
      <c r="J50" s="38" t="s">
        <v>98</v>
      </c>
      <c r="K50" s="109">
        <v>0</v>
      </c>
    </row>
    <row r="51" spans="1:11" ht="15">
      <c r="A51" s="114" t="s">
        <v>99</v>
      </c>
      <c r="B51" s="106">
        <v>0</v>
      </c>
      <c r="C51" s="106">
        <v>0</v>
      </c>
      <c r="D51" s="106">
        <v>0</v>
      </c>
      <c r="E51" s="106">
        <v>0</v>
      </c>
      <c r="F51" s="107">
        <v>0</v>
      </c>
      <c r="G51" s="106">
        <v>0</v>
      </c>
      <c r="H51" s="108">
        <f t="shared" si="3"/>
        <v>0</v>
      </c>
      <c r="I51"/>
      <c r="J51" s="38" t="s">
        <v>100</v>
      </c>
      <c r="K51" s="109">
        <v>130</v>
      </c>
    </row>
    <row r="52" spans="1:11" ht="15">
      <c r="A52" s="110" t="s">
        <v>101</v>
      </c>
      <c r="B52" s="111">
        <f t="shared" ref="B52:G52" si="4">SUM(B46:B51)</f>
        <v>71</v>
      </c>
      <c r="C52" s="111">
        <f t="shared" si="4"/>
        <v>741</v>
      </c>
      <c r="D52" s="111">
        <f t="shared" si="4"/>
        <v>88</v>
      </c>
      <c r="E52" s="111">
        <f t="shared" si="4"/>
        <v>3757</v>
      </c>
      <c r="F52" s="111">
        <f t="shared" si="4"/>
        <v>156</v>
      </c>
      <c r="G52" s="111">
        <f t="shared" si="4"/>
        <v>4813</v>
      </c>
      <c r="H52" s="112"/>
      <c r="I52"/>
      <c r="J52" s="110" t="s">
        <v>10</v>
      </c>
      <c r="K52" s="112">
        <f>SUM(K46:K51)</f>
        <v>4813</v>
      </c>
    </row>
    <row r="53" spans="1:11" ht="15">
      <c r="A53" s="113"/>
      <c r="I53"/>
    </row>
    <row r="54" spans="1:11" ht="45">
      <c r="A54" s="105" t="s">
        <v>102</v>
      </c>
      <c r="B54" s="118" t="s">
        <v>152</v>
      </c>
      <c r="C54" s="118" t="s">
        <v>85</v>
      </c>
      <c r="D54" s="118" t="s">
        <v>153</v>
      </c>
      <c r="E54" s="118" t="s">
        <v>86</v>
      </c>
      <c r="F54" s="118" t="s">
        <v>87</v>
      </c>
      <c r="G54" s="118" t="s">
        <v>17</v>
      </c>
      <c r="H54" s="89" t="s">
        <v>103</v>
      </c>
    </row>
    <row r="55" spans="1:11" ht="15">
      <c r="A55" s="114" t="s">
        <v>104</v>
      </c>
      <c r="B55" s="106">
        <v>0</v>
      </c>
      <c r="C55" s="106">
        <v>0</v>
      </c>
      <c r="D55" s="106">
        <v>0</v>
      </c>
      <c r="E55" s="106">
        <v>0</v>
      </c>
      <c r="F55" s="107">
        <v>0</v>
      </c>
      <c r="G55" s="106">
        <f>SUM(B55:F55)</f>
        <v>0</v>
      </c>
      <c r="H55" s="108">
        <f>G55/$G$61</f>
        <v>0</v>
      </c>
    </row>
    <row r="56" spans="1:11" ht="15">
      <c r="A56" s="114" t="s">
        <v>105</v>
      </c>
      <c r="B56" s="106">
        <v>0</v>
      </c>
      <c r="C56" s="106">
        <v>0</v>
      </c>
      <c r="D56" s="106">
        <v>0</v>
      </c>
      <c r="E56" s="106">
        <v>0</v>
      </c>
      <c r="F56" s="107">
        <v>0</v>
      </c>
      <c r="G56" s="106">
        <f t="shared" ref="G56:G60" si="5">SUM(B56:F56)</f>
        <v>0</v>
      </c>
      <c r="H56" s="108">
        <f t="shared" ref="H56:H60" si="6">G56/$G$61</f>
        <v>0</v>
      </c>
    </row>
    <row r="57" spans="1:11" ht="30" customHeight="1">
      <c r="A57" s="114" t="s">
        <v>106</v>
      </c>
      <c r="B57" s="106">
        <v>0</v>
      </c>
      <c r="C57" s="106">
        <v>0</v>
      </c>
      <c r="D57" s="106">
        <v>0</v>
      </c>
      <c r="E57" s="106">
        <v>2</v>
      </c>
      <c r="F57" s="107">
        <v>0</v>
      </c>
      <c r="G57" s="106">
        <f t="shared" si="5"/>
        <v>2</v>
      </c>
      <c r="H57" s="108">
        <f t="shared" si="6"/>
        <v>0.18181818181818182</v>
      </c>
      <c r="J57"/>
    </row>
    <row r="58" spans="1:11" ht="15">
      <c r="A58" s="114" t="s">
        <v>107</v>
      </c>
      <c r="B58" s="106">
        <v>0</v>
      </c>
      <c r="C58" s="106">
        <v>0</v>
      </c>
      <c r="D58" s="106">
        <v>0</v>
      </c>
      <c r="E58" s="106">
        <v>6</v>
      </c>
      <c r="F58" s="107">
        <v>0</v>
      </c>
      <c r="G58" s="106">
        <f t="shared" si="5"/>
        <v>6</v>
      </c>
      <c r="H58" s="108">
        <f t="shared" si="6"/>
        <v>0.54545454545454541</v>
      </c>
    </row>
    <row r="59" spans="1:11" ht="15">
      <c r="A59" s="114" t="s">
        <v>108</v>
      </c>
      <c r="B59" s="106">
        <v>0</v>
      </c>
      <c r="C59" s="106">
        <v>0</v>
      </c>
      <c r="D59" s="106">
        <v>0</v>
      </c>
      <c r="E59" s="106">
        <v>0</v>
      </c>
      <c r="F59" s="107">
        <v>3</v>
      </c>
      <c r="G59" s="106">
        <f t="shared" si="5"/>
        <v>3</v>
      </c>
      <c r="H59" s="108">
        <f t="shared" si="6"/>
        <v>0.27272727272727271</v>
      </c>
    </row>
    <row r="60" spans="1:11" ht="15">
      <c r="A60" s="114" t="s">
        <v>109</v>
      </c>
      <c r="B60" s="106">
        <v>0</v>
      </c>
      <c r="C60" s="106">
        <v>0</v>
      </c>
      <c r="D60" s="106">
        <v>0</v>
      </c>
      <c r="E60" s="106">
        <v>0</v>
      </c>
      <c r="F60" s="107">
        <v>0</v>
      </c>
      <c r="G60" s="106">
        <f t="shared" si="5"/>
        <v>0</v>
      </c>
      <c r="H60" s="108">
        <f t="shared" si="6"/>
        <v>0</v>
      </c>
    </row>
    <row r="61" spans="1:11" ht="15">
      <c r="A61" s="110" t="s">
        <v>101</v>
      </c>
      <c r="B61" s="111">
        <f t="shared" ref="B61:G61" si="7">SUM(B55:B60)</f>
        <v>0</v>
      </c>
      <c r="C61" s="111">
        <f t="shared" si="7"/>
        <v>0</v>
      </c>
      <c r="D61" s="111">
        <f t="shared" si="7"/>
        <v>0</v>
      </c>
      <c r="E61" s="111">
        <f t="shared" si="7"/>
        <v>8</v>
      </c>
      <c r="F61" s="111">
        <f t="shared" si="7"/>
        <v>3</v>
      </c>
      <c r="G61" s="111">
        <f t="shared" si="7"/>
        <v>11</v>
      </c>
      <c r="H61" s="112"/>
    </row>
  </sheetData>
  <mergeCells count="32"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  <mergeCell ref="I25:J25"/>
    <mergeCell ref="G27:H30"/>
    <mergeCell ref="I27:J27"/>
    <mergeCell ref="I28:J28"/>
    <mergeCell ref="I29:J29"/>
    <mergeCell ref="I30:J30"/>
    <mergeCell ref="A43:D43"/>
    <mergeCell ref="B19:C19"/>
    <mergeCell ref="G19:K19"/>
    <mergeCell ref="A1:K1"/>
    <mergeCell ref="A2:K2"/>
    <mergeCell ref="A3:K3"/>
    <mergeCell ref="A4:K4"/>
    <mergeCell ref="A5:K5"/>
    <mergeCell ref="A32:D32"/>
    <mergeCell ref="G32:H32"/>
    <mergeCell ref="G20:H25"/>
    <mergeCell ref="I20:J20"/>
    <mergeCell ref="I21:J21"/>
    <mergeCell ref="I22:J22"/>
    <mergeCell ref="I23:J23"/>
    <mergeCell ref="I24:J24"/>
  </mergeCells>
  <conditionalFormatting sqref="K20:K25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{70109FEF-EADF-4A85-858D-6FAE6DD10E88}</x14:id>
        </ext>
      </extLst>
    </cfRule>
  </conditionalFormatting>
  <conditionalFormatting sqref="H13:H14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{737DBF6B-C233-4113-AC85-EB63B587FD81}</x14:id>
        </ext>
      </extLst>
    </cfRule>
  </conditionalFormatting>
  <conditionalFormatting sqref="K8:K17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{0A05319B-0AA0-47E8-BC4F-CE2983BF81BA}</x14:id>
        </ext>
      </extLst>
    </cfRule>
  </conditionalFormatting>
  <conditionalFormatting sqref="I34:I42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{DD64A125-C564-47F4-86DD-2950FC09A72B}</x14:id>
        </ext>
      </extLst>
    </cfRule>
  </conditionalFormatting>
  <conditionalFormatting sqref="E34:E42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{EE9C4950-9CCE-4BAB-8C98-4D6B4D2E6629}</x14:id>
        </ext>
      </extLst>
    </cfRule>
  </conditionalFormatting>
  <conditionalFormatting sqref="C20:C31 D20:E28 D30:E30 D29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{0D108070-C7B2-4A8B-80CE-2C3ADA9E97CF}</x14:id>
        </ext>
      </extLst>
    </cfRule>
  </conditionalFormatting>
  <conditionalFormatting sqref="K27:K30 H31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{6A427577-98E6-437F-9CC0-5A55D710E616}</x14:id>
        </ext>
      </extLst>
    </cfRule>
  </conditionalFormatting>
  <conditionalFormatting sqref="I33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{AF486C02-2C77-4EE0-BEC3-2B77FA5CFB01}</x14:id>
        </ext>
      </extLst>
    </cfRule>
  </conditionalFormatting>
  <conditionalFormatting sqref="E33:E42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{DE3E4601-8F32-430F-9168-B9D48F97B1B7}</x14:id>
        </ext>
      </extLst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9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128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127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126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125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124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123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122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121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120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119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118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17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16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  <x14:conditionalFormatting xmlns:xm="http://schemas.microsoft.com/office/excel/2006/main">
          <x14:cfRule type="dataBar" id="{70109FEF-EADF-4A85-858D-6FAE6DD10E8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K20:K25</xm:sqref>
        </x14:conditionalFormatting>
        <x14:conditionalFormatting xmlns:xm="http://schemas.microsoft.com/office/excel/2006/main">
          <x14:cfRule type="dataBar" id="{737DBF6B-C233-4113-AC85-EB63B587FD8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H13:H14</xm:sqref>
        </x14:conditionalFormatting>
        <x14:conditionalFormatting xmlns:xm="http://schemas.microsoft.com/office/excel/2006/main">
          <x14:cfRule type="dataBar" id="{0A05319B-0AA0-47E8-BC4F-CE2983BF81B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K8:K17</xm:sqref>
        </x14:conditionalFormatting>
        <x14:conditionalFormatting xmlns:xm="http://schemas.microsoft.com/office/excel/2006/main">
          <x14:cfRule type="dataBar" id="{DD64A125-C564-47F4-86DD-2950FC09A72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I34:I42</xm:sqref>
        </x14:conditionalFormatting>
        <x14:conditionalFormatting xmlns:xm="http://schemas.microsoft.com/office/excel/2006/main">
          <x14:cfRule type="dataBar" id="{EE9C4950-9CCE-4BAB-8C98-4D6B4D2E662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E34:E42</xm:sqref>
        </x14:conditionalFormatting>
        <x14:conditionalFormatting xmlns:xm="http://schemas.microsoft.com/office/excel/2006/main">
          <x14:cfRule type="dataBar" id="{0D108070-C7B2-4A8B-80CE-2C3ADA9E97C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C20:C31 D20:E28 D30:E30 D29</xm:sqref>
        </x14:conditionalFormatting>
        <x14:conditionalFormatting xmlns:xm="http://schemas.microsoft.com/office/excel/2006/main">
          <x14:cfRule type="dataBar" id="{6A427577-98E6-437F-9CC0-5A55D710E61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K27:K30 H31</xm:sqref>
        </x14:conditionalFormatting>
        <x14:conditionalFormatting xmlns:xm="http://schemas.microsoft.com/office/excel/2006/main">
          <x14:cfRule type="dataBar" id="{AF486C02-2C77-4EE0-BEC3-2B77FA5CFB0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I33</xm:sqref>
        </x14:conditionalFormatting>
        <x14:conditionalFormatting xmlns:xm="http://schemas.microsoft.com/office/excel/2006/main">
          <x14:cfRule type="dataBar" id="{DE3E4601-8F32-430F-9168-B9D48F97B1B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E33:E42</xm:sqref>
        </x14:conditionalFormatting>
        <x14:conditionalFormatting xmlns:xm="http://schemas.microsoft.com/office/excel/2006/main">
          <x14:cfRule type="iconSet" priority="19" id="{1E59B3CC-8085-413B-B25B-C9AC5B1EB96C}">
            <x14:iconSet iconSet="3TrafficLights2" custom="1">
              <x14:cfvo type="percent">
                <xm:f>0</xm:f>
              </x14:cfvo>
              <x14:cfvo type="num">
                <xm:f>0.9</xm:f>
              </x14:cfvo>
              <x14:cfvo type="num">
                <xm:f>1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K34:K43</xm:sqref>
        </x14:conditionalFormatting>
        <x14:conditionalFormatting xmlns:xm="http://schemas.microsoft.com/office/excel/2006/main">
          <x14:cfRule type="iconSet" priority="2" id="{67144319-A915-4C75-B675-6BCFA4BE2561}">
            <x14:iconSet iconSet="3TrafficLights2" custom="1">
              <x14:cfvo type="percent">
                <xm:f>0</xm:f>
              </x14:cfvo>
              <x14:cfvo type="num">
                <xm:f>0.9</xm:f>
              </x14:cfvo>
              <x14:cfvo type="num">
                <xm:f>1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53" t="s">
        <v>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>
      <c r="A2" s="154" t="s">
        <v>16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ht="18">
      <c r="A3" s="155" t="s">
        <v>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4">
      <c r="A4" s="2"/>
      <c r="B4" s="2"/>
      <c r="C4" s="2"/>
      <c r="D4" s="2"/>
      <c r="E4" s="3"/>
    </row>
    <row r="5" spans="1:14" ht="15.75">
      <c r="A5" s="156" t="s">
        <v>159</v>
      </c>
      <c r="B5" s="157"/>
      <c r="C5" s="157"/>
      <c r="D5" s="157"/>
      <c r="E5" s="157"/>
      <c r="F5" s="157"/>
      <c r="G5" s="157"/>
      <c r="H5" s="157"/>
      <c r="I5" s="158"/>
      <c r="K5" s="159" t="s">
        <v>3</v>
      </c>
      <c r="L5" s="160"/>
      <c r="M5" s="160"/>
      <c r="N5" s="161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41</v>
      </c>
      <c r="B8" s="8">
        <v>31</v>
      </c>
      <c r="C8" s="9">
        <v>349</v>
      </c>
      <c r="D8" s="9">
        <v>1510</v>
      </c>
      <c r="E8" s="8">
        <v>37</v>
      </c>
      <c r="F8" s="8">
        <v>61</v>
      </c>
      <c r="G8" s="8"/>
      <c r="H8" s="8">
        <f t="shared" ref="H8:H60" si="0">SUM(B8:G8)</f>
        <v>1988</v>
      </c>
      <c r="I8" s="10">
        <f t="shared" ref="I8:I43" si="1">H8/$H$61</f>
        <v>0.41304799501350509</v>
      </c>
      <c r="K8" s="9">
        <f t="shared" ref="K8:L8" si="2">C8</f>
        <v>349</v>
      </c>
      <c r="L8" s="9">
        <f t="shared" si="2"/>
        <v>1510</v>
      </c>
      <c r="M8" s="8">
        <f t="shared" ref="M8" si="3">SUM(K8:L8)</f>
        <v>1859</v>
      </c>
      <c r="N8" s="10">
        <f t="shared" ref="N8:N45" si="4">M8/$M$61</f>
        <v>0.41329479768786126</v>
      </c>
    </row>
    <row r="9" spans="1:14">
      <c r="A9" s="7" t="s">
        <v>44</v>
      </c>
      <c r="B9" s="8">
        <v>29</v>
      </c>
      <c r="C9" s="9">
        <v>226</v>
      </c>
      <c r="D9" s="9">
        <v>1392</v>
      </c>
      <c r="E9" s="8">
        <v>29</v>
      </c>
      <c r="F9" s="8">
        <v>52</v>
      </c>
      <c r="G9" s="8"/>
      <c r="H9" s="8">
        <f t="shared" si="0"/>
        <v>1728</v>
      </c>
      <c r="I9" s="10">
        <f t="shared" si="1"/>
        <v>0.35902763349262412</v>
      </c>
      <c r="K9" s="9">
        <f t="shared" ref="K9:K60" si="5">C9</f>
        <v>226</v>
      </c>
      <c r="L9" s="9">
        <f t="shared" ref="L9:L60" si="6">D9</f>
        <v>1392</v>
      </c>
      <c r="M9" s="8">
        <f t="shared" ref="M9:M60" si="7">SUM(K9:L9)</f>
        <v>1618</v>
      </c>
      <c r="N9" s="10">
        <f t="shared" si="4"/>
        <v>0.35971542907959092</v>
      </c>
    </row>
    <row r="10" spans="1:14">
      <c r="A10" s="7" t="s">
        <v>46</v>
      </c>
      <c r="B10" s="8">
        <v>1</v>
      </c>
      <c r="C10" s="9">
        <v>43</v>
      </c>
      <c r="D10" s="9">
        <v>189</v>
      </c>
      <c r="E10" s="8">
        <v>2</v>
      </c>
      <c r="F10" s="8">
        <v>6</v>
      </c>
      <c r="G10" s="8"/>
      <c r="H10" s="8">
        <f t="shared" si="0"/>
        <v>241</v>
      </c>
      <c r="I10" s="10">
        <f t="shared" si="1"/>
        <v>5.0072719717431956E-2</v>
      </c>
      <c r="K10" s="9">
        <f t="shared" si="5"/>
        <v>43</v>
      </c>
      <c r="L10" s="9">
        <f t="shared" si="6"/>
        <v>189</v>
      </c>
      <c r="M10" s="8">
        <f t="shared" si="7"/>
        <v>232</v>
      </c>
      <c r="N10" s="10">
        <f t="shared" si="4"/>
        <v>5.1578479324144062E-2</v>
      </c>
    </row>
    <row r="11" spans="1:14">
      <c r="A11" s="7" t="s">
        <v>48</v>
      </c>
      <c r="B11" s="8"/>
      <c r="C11" s="9">
        <v>21</v>
      </c>
      <c r="D11" s="9">
        <v>90</v>
      </c>
      <c r="E11" s="8">
        <v>2</v>
      </c>
      <c r="F11" s="8">
        <v>10</v>
      </c>
      <c r="G11" s="8"/>
      <c r="H11" s="8">
        <f t="shared" ref="H11:H12" si="8">SUM(B11:G11)</f>
        <v>123</v>
      </c>
      <c r="I11" s="10">
        <f t="shared" si="1"/>
        <v>2.5555786411801371E-2</v>
      </c>
      <c r="K11" s="9">
        <f t="shared" ref="K11:K12" si="9">C11</f>
        <v>21</v>
      </c>
      <c r="L11" s="9">
        <f t="shared" ref="L11:L12" si="10">D11</f>
        <v>90</v>
      </c>
      <c r="M11" s="8">
        <f t="shared" ref="M11:M12" si="11">SUM(K11:L11)</f>
        <v>111</v>
      </c>
      <c r="N11" s="10">
        <f t="shared" si="4"/>
        <v>2.46776345042241E-2</v>
      </c>
    </row>
    <row r="12" spans="1:14">
      <c r="A12" s="7" t="s">
        <v>50</v>
      </c>
      <c r="B12" s="8">
        <v>3</v>
      </c>
      <c r="C12" s="9">
        <v>24</v>
      </c>
      <c r="D12" s="9">
        <v>71</v>
      </c>
      <c r="E12" s="8">
        <v>4</v>
      </c>
      <c r="F12" s="8">
        <v>3</v>
      </c>
      <c r="G12" s="8"/>
      <c r="H12" s="8">
        <f t="shared" si="8"/>
        <v>105</v>
      </c>
      <c r="I12" s="10">
        <f t="shared" si="1"/>
        <v>2.1815915229586536E-2</v>
      </c>
      <c r="K12" s="9">
        <f t="shared" si="9"/>
        <v>24</v>
      </c>
      <c r="L12" s="9">
        <f t="shared" si="10"/>
        <v>71</v>
      </c>
      <c r="M12" s="8">
        <f t="shared" si="11"/>
        <v>95</v>
      </c>
      <c r="N12" s="10">
        <f t="shared" si="4"/>
        <v>2.1120497999110716E-2</v>
      </c>
    </row>
    <row r="13" spans="1:14">
      <c r="A13" s="7" t="s">
        <v>52</v>
      </c>
      <c r="B13" s="8">
        <v>1</v>
      </c>
      <c r="C13" s="9">
        <v>8</v>
      </c>
      <c r="D13" s="9">
        <v>53</v>
      </c>
      <c r="E13" s="8">
        <v>2</v>
      </c>
      <c r="F13" s="8">
        <v>6</v>
      </c>
      <c r="G13" s="8"/>
      <c r="H13" s="8">
        <f t="shared" ref="H13" si="12">SUM(B13:G13)</f>
        <v>70</v>
      </c>
      <c r="I13" s="10">
        <f t="shared" si="1"/>
        <v>1.4543943486391025E-2</v>
      </c>
      <c r="K13" s="9">
        <f t="shared" ref="K13" si="13">C13</f>
        <v>8</v>
      </c>
      <c r="L13" s="9">
        <f t="shared" ref="L13" si="14">D13</f>
        <v>53</v>
      </c>
      <c r="M13" s="8">
        <f t="shared" ref="M13" si="15">SUM(K13:L13)</f>
        <v>61</v>
      </c>
      <c r="N13" s="10">
        <f t="shared" si="4"/>
        <v>1.3561582925744775E-2</v>
      </c>
    </row>
    <row r="14" spans="1:14">
      <c r="A14" s="7" t="s">
        <v>54</v>
      </c>
      <c r="B14" s="8"/>
      <c r="C14" s="9">
        <v>3</v>
      </c>
      <c r="D14" s="9">
        <v>64</v>
      </c>
      <c r="E14" s="8"/>
      <c r="F14" s="8"/>
      <c r="G14" s="8"/>
      <c r="H14" s="8">
        <f t="shared" ref="H14:H15" si="16">SUM(B14:G14)</f>
        <v>67</v>
      </c>
      <c r="I14" s="10">
        <f t="shared" si="1"/>
        <v>1.3920631622688551E-2</v>
      </c>
      <c r="K14" s="9">
        <f t="shared" ref="K14:K15" si="17">C14</f>
        <v>3</v>
      </c>
      <c r="L14" s="9">
        <f t="shared" ref="L14:L15" si="18">D14</f>
        <v>64</v>
      </c>
      <c r="M14" s="8">
        <f t="shared" ref="M14:M15" si="19">SUM(K14:L14)</f>
        <v>67</v>
      </c>
      <c r="N14" s="10">
        <f t="shared" si="4"/>
        <v>1.4895509115162294E-2</v>
      </c>
    </row>
    <row r="15" spans="1:14">
      <c r="A15" s="7" t="s">
        <v>58</v>
      </c>
      <c r="B15" s="8">
        <v>1</v>
      </c>
      <c r="C15" s="9">
        <v>11</v>
      </c>
      <c r="D15" s="9">
        <v>44</v>
      </c>
      <c r="E15" s="8">
        <v>3</v>
      </c>
      <c r="F15" s="8">
        <v>4</v>
      </c>
      <c r="G15" s="8"/>
      <c r="H15" s="8">
        <f t="shared" si="16"/>
        <v>63</v>
      </c>
      <c r="I15" s="10">
        <f t="shared" si="1"/>
        <v>1.3089549137751922E-2</v>
      </c>
      <c r="K15" s="9">
        <f t="shared" si="17"/>
        <v>11</v>
      </c>
      <c r="L15" s="9">
        <f t="shared" si="18"/>
        <v>44</v>
      </c>
      <c r="M15" s="8">
        <f t="shared" si="19"/>
        <v>55</v>
      </c>
      <c r="N15" s="10">
        <f t="shared" si="4"/>
        <v>1.2227656736327256E-2</v>
      </c>
    </row>
    <row r="16" spans="1:14">
      <c r="A16" s="7" t="s">
        <v>55</v>
      </c>
      <c r="B16" s="8"/>
      <c r="C16" s="9">
        <v>1</v>
      </c>
      <c r="D16" s="9">
        <v>47</v>
      </c>
      <c r="E16" s="8">
        <v>1</v>
      </c>
      <c r="F16" s="8"/>
      <c r="G16" s="8"/>
      <c r="H16" s="8">
        <f t="shared" ref="H16:H20" si="20">SUM(B16:G16)</f>
        <v>49</v>
      </c>
      <c r="I16" s="10">
        <f t="shared" si="1"/>
        <v>1.0180760440473717E-2</v>
      </c>
      <c r="K16" s="9">
        <f t="shared" ref="K16:K20" si="21">C16</f>
        <v>1</v>
      </c>
      <c r="L16" s="9">
        <f t="shared" ref="L16:L20" si="22">D16</f>
        <v>47</v>
      </c>
      <c r="M16" s="8">
        <f t="shared" ref="M16:M20" si="23">SUM(K16:L16)</f>
        <v>48</v>
      </c>
      <c r="N16" s="10">
        <f t="shared" si="4"/>
        <v>1.0671409515340151E-2</v>
      </c>
    </row>
    <row r="17" spans="1:14">
      <c r="A17" s="7" t="s">
        <v>110</v>
      </c>
      <c r="B17" s="8">
        <v>1</v>
      </c>
      <c r="C17" s="9">
        <v>3</v>
      </c>
      <c r="D17" s="9">
        <v>32</v>
      </c>
      <c r="E17" s="8">
        <v>1</v>
      </c>
      <c r="F17" s="8">
        <v>2</v>
      </c>
      <c r="G17" s="8"/>
      <c r="H17" s="8">
        <f t="shared" ref="H17:H18" si="24">SUM(B17:G17)</f>
        <v>39</v>
      </c>
      <c r="I17" s="10">
        <f t="shared" si="1"/>
        <v>8.1030542281321418E-3</v>
      </c>
      <c r="K17" s="9">
        <f t="shared" ref="K17:K18" si="25">C17</f>
        <v>3</v>
      </c>
      <c r="L17" s="9">
        <f t="shared" ref="L17:L18" si="26">D17</f>
        <v>32</v>
      </c>
      <c r="M17" s="8">
        <f t="shared" ref="M17:M18" si="27">SUM(K17:L17)</f>
        <v>35</v>
      </c>
      <c r="N17" s="10">
        <f t="shared" si="4"/>
        <v>7.7812361049355268E-3</v>
      </c>
    </row>
    <row r="18" spans="1:14">
      <c r="A18" s="7" t="s">
        <v>57</v>
      </c>
      <c r="B18" s="8"/>
      <c r="C18" s="9">
        <v>3</v>
      </c>
      <c r="D18" s="9">
        <v>34</v>
      </c>
      <c r="E18" s="8"/>
      <c r="F18" s="8"/>
      <c r="G18" s="8"/>
      <c r="H18" s="8">
        <f t="shared" si="24"/>
        <v>37</v>
      </c>
      <c r="I18" s="10">
        <f t="shared" si="1"/>
        <v>7.6875129856638271E-3</v>
      </c>
      <c r="K18" s="9">
        <f t="shared" si="25"/>
        <v>3</v>
      </c>
      <c r="L18" s="9">
        <f t="shared" si="26"/>
        <v>34</v>
      </c>
      <c r="M18" s="8">
        <f t="shared" si="27"/>
        <v>37</v>
      </c>
      <c r="N18" s="10">
        <f t="shared" si="4"/>
        <v>8.2258781680747007E-3</v>
      </c>
    </row>
    <row r="19" spans="1:14">
      <c r="A19" s="7" t="s">
        <v>112</v>
      </c>
      <c r="B19" s="8">
        <v>1</v>
      </c>
      <c r="C19" s="9">
        <v>1</v>
      </c>
      <c r="D19" s="9">
        <v>31</v>
      </c>
      <c r="E19" s="8"/>
      <c r="F19" s="8">
        <v>1</v>
      </c>
      <c r="G19" s="8"/>
      <c r="H19" s="8">
        <f t="shared" si="20"/>
        <v>34</v>
      </c>
      <c r="I19" s="10">
        <f t="shared" si="1"/>
        <v>7.0642011219613551E-3</v>
      </c>
      <c r="K19" s="9">
        <f t="shared" si="21"/>
        <v>1</v>
      </c>
      <c r="L19" s="9">
        <f t="shared" si="22"/>
        <v>31</v>
      </c>
      <c r="M19" s="8">
        <f t="shared" si="23"/>
        <v>32</v>
      </c>
      <c r="N19" s="10">
        <f t="shared" si="4"/>
        <v>7.1142730102267673E-3</v>
      </c>
    </row>
    <row r="20" spans="1:14">
      <c r="A20" s="7" t="s">
        <v>113</v>
      </c>
      <c r="B20" s="8"/>
      <c r="C20" s="9">
        <v>3</v>
      </c>
      <c r="D20" s="9">
        <v>16</v>
      </c>
      <c r="E20" s="8">
        <v>1</v>
      </c>
      <c r="F20" s="8">
        <v>3</v>
      </c>
      <c r="G20" s="8"/>
      <c r="H20" s="8">
        <f t="shared" si="20"/>
        <v>23</v>
      </c>
      <c r="I20" s="10">
        <f t="shared" si="1"/>
        <v>4.7787242883856225E-3</v>
      </c>
      <c r="K20" s="9">
        <f t="shared" si="21"/>
        <v>3</v>
      </c>
      <c r="L20" s="9">
        <f t="shared" si="22"/>
        <v>16</v>
      </c>
      <c r="M20" s="8">
        <f t="shared" si="23"/>
        <v>19</v>
      </c>
      <c r="N20" s="10">
        <f t="shared" si="4"/>
        <v>4.2240995998221436E-3</v>
      </c>
    </row>
    <row r="21" spans="1:14">
      <c r="A21" s="7" t="s">
        <v>129</v>
      </c>
      <c r="B21" s="8"/>
      <c r="C21" s="9">
        <v>9</v>
      </c>
      <c r="D21" s="9">
        <v>13</v>
      </c>
      <c r="E21" s="8"/>
      <c r="F21" s="8"/>
      <c r="G21" s="8"/>
      <c r="H21" s="8">
        <f t="shared" ref="H21" si="28">SUM(B21:G21)</f>
        <v>22</v>
      </c>
      <c r="I21" s="10">
        <f t="shared" si="1"/>
        <v>4.5709536671514651E-3</v>
      </c>
      <c r="K21" s="9">
        <f t="shared" ref="K21" si="29">C21</f>
        <v>9</v>
      </c>
      <c r="L21" s="9">
        <f t="shared" ref="L21" si="30">D21</f>
        <v>13</v>
      </c>
      <c r="M21" s="8">
        <f t="shared" ref="M21" si="31">SUM(K21:L21)</f>
        <v>22</v>
      </c>
      <c r="N21" s="10">
        <f t="shared" si="4"/>
        <v>4.8910626945309022E-3</v>
      </c>
    </row>
    <row r="22" spans="1:14">
      <c r="A22" s="7" t="s">
        <v>119</v>
      </c>
      <c r="B22" s="8"/>
      <c r="C22" s="9">
        <v>2</v>
      </c>
      <c r="D22" s="9">
        <v>19</v>
      </c>
      <c r="E22" s="8"/>
      <c r="F22" s="8"/>
      <c r="G22" s="8"/>
      <c r="H22" s="8">
        <f t="shared" ref="H22:H23" si="32">SUM(B22:G22)</f>
        <v>21</v>
      </c>
      <c r="I22" s="10">
        <f t="shared" si="1"/>
        <v>4.3631830459173069E-3</v>
      </c>
      <c r="K22" s="9">
        <f t="shared" ref="K22:K23" si="33">C22</f>
        <v>2</v>
      </c>
      <c r="L22" s="9">
        <f t="shared" ref="L22:L23" si="34">D22</f>
        <v>19</v>
      </c>
      <c r="M22" s="8">
        <f t="shared" ref="M22:M23" si="35">SUM(K22:L22)</f>
        <v>21</v>
      </c>
      <c r="N22" s="10">
        <f t="shared" si="4"/>
        <v>4.6687416629613157E-3</v>
      </c>
    </row>
    <row r="23" spans="1:14">
      <c r="A23" s="7" t="s">
        <v>111</v>
      </c>
      <c r="B23" s="8"/>
      <c r="C23" s="9">
        <v>1</v>
      </c>
      <c r="D23" s="9">
        <v>17</v>
      </c>
      <c r="E23" s="8"/>
      <c r="F23" s="8"/>
      <c r="G23" s="8"/>
      <c r="H23" s="8">
        <f t="shared" si="32"/>
        <v>18</v>
      </c>
      <c r="I23" s="10">
        <f t="shared" si="1"/>
        <v>3.7398711822148349E-3</v>
      </c>
      <c r="K23" s="9">
        <f t="shared" si="33"/>
        <v>1</v>
      </c>
      <c r="L23" s="9">
        <f t="shared" si="34"/>
        <v>17</v>
      </c>
      <c r="M23" s="8">
        <f t="shared" si="35"/>
        <v>18</v>
      </c>
      <c r="N23" s="10">
        <f t="shared" si="4"/>
        <v>4.0017785682525571E-3</v>
      </c>
    </row>
    <row r="24" spans="1:14">
      <c r="A24" s="7" t="s">
        <v>131</v>
      </c>
      <c r="B24" s="8"/>
      <c r="C24" s="9">
        <v>3</v>
      </c>
      <c r="D24" s="9">
        <v>11</v>
      </c>
      <c r="E24" s="8">
        <v>1</v>
      </c>
      <c r="F24" s="8">
        <v>2</v>
      </c>
      <c r="G24" s="8"/>
      <c r="H24" s="8">
        <f t="shared" ref="H24:H25" si="36">SUM(B24:G24)</f>
        <v>17</v>
      </c>
      <c r="I24" s="10">
        <f t="shared" si="1"/>
        <v>3.5321005609806775E-3</v>
      </c>
      <c r="K24" s="9">
        <f t="shared" ref="K24:K25" si="37">C24</f>
        <v>3</v>
      </c>
      <c r="L24" s="9">
        <f t="shared" ref="L24:L25" si="38">D24</f>
        <v>11</v>
      </c>
      <c r="M24" s="8">
        <f t="shared" ref="M24:M25" si="39">SUM(K24:L24)</f>
        <v>14</v>
      </c>
      <c r="N24" s="10">
        <f t="shared" si="4"/>
        <v>3.1124944419742106E-3</v>
      </c>
    </row>
    <row r="25" spans="1:14">
      <c r="A25" s="7" t="s">
        <v>115</v>
      </c>
      <c r="B25" s="8"/>
      <c r="C25" s="9">
        <v>2</v>
      </c>
      <c r="D25" s="9">
        <v>15</v>
      </c>
      <c r="E25" s="8"/>
      <c r="F25" s="8"/>
      <c r="G25" s="8"/>
      <c r="H25" s="8">
        <f t="shared" si="36"/>
        <v>17</v>
      </c>
      <c r="I25" s="10">
        <f t="shared" si="1"/>
        <v>3.5321005609806775E-3</v>
      </c>
      <c r="K25" s="9">
        <f t="shared" si="37"/>
        <v>2</v>
      </c>
      <c r="L25" s="9">
        <f t="shared" si="38"/>
        <v>15</v>
      </c>
      <c r="M25" s="8">
        <f t="shared" si="39"/>
        <v>17</v>
      </c>
      <c r="N25" s="10">
        <f t="shared" si="4"/>
        <v>3.7794575366829702E-3</v>
      </c>
    </row>
    <row r="26" spans="1:14">
      <c r="A26" s="7" t="s">
        <v>114</v>
      </c>
      <c r="B26" s="8"/>
      <c r="C26" s="9">
        <v>1</v>
      </c>
      <c r="D26" s="9">
        <v>15</v>
      </c>
      <c r="E26" s="8"/>
      <c r="F26" s="8">
        <v>1</v>
      </c>
      <c r="G26" s="8"/>
      <c r="H26" s="8">
        <f t="shared" ref="H26:H27" si="40">SUM(B26:G26)</f>
        <v>17</v>
      </c>
      <c r="I26" s="10">
        <f t="shared" si="1"/>
        <v>3.5321005609806775E-3</v>
      </c>
      <c r="K26" s="9">
        <f t="shared" ref="K26:K27" si="41">C26</f>
        <v>1</v>
      </c>
      <c r="L26" s="9">
        <f t="shared" ref="L26:L27" si="42">D26</f>
        <v>15</v>
      </c>
      <c r="M26" s="8">
        <f t="shared" ref="M26:M27" si="43">SUM(K26:L26)</f>
        <v>16</v>
      </c>
      <c r="N26" s="10">
        <f t="shared" si="4"/>
        <v>3.5571365051133837E-3</v>
      </c>
    </row>
    <row r="27" spans="1:14">
      <c r="A27" s="7" t="s">
        <v>117</v>
      </c>
      <c r="B27" s="8"/>
      <c r="C27" s="9">
        <v>1</v>
      </c>
      <c r="D27" s="9">
        <v>15</v>
      </c>
      <c r="E27" s="8"/>
      <c r="F27" s="8">
        <v>1</v>
      </c>
      <c r="G27" s="8"/>
      <c r="H27" s="8">
        <f t="shared" si="40"/>
        <v>17</v>
      </c>
      <c r="I27" s="10">
        <f t="shared" si="1"/>
        <v>3.5321005609806775E-3</v>
      </c>
      <c r="K27" s="9">
        <f t="shared" si="41"/>
        <v>1</v>
      </c>
      <c r="L27" s="9">
        <f t="shared" si="42"/>
        <v>15</v>
      </c>
      <c r="M27" s="8">
        <f t="shared" si="43"/>
        <v>16</v>
      </c>
      <c r="N27" s="10">
        <f t="shared" si="4"/>
        <v>3.5571365051133837E-3</v>
      </c>
    </row>
    <row r="28" spans="1:14">
      <c r="A28" s="7" t="s">
        <v>120</v>
      </c>
      <c r="B28" s="8"/>
      <c r="C28" s="9">
        <v>5</v>
      </c>
      <c r="D28" s="9">
        <v>8</v>
      </c>
      <c r="E28" s="8"/>
      <c r="F28" s="8"/>
      <c r="G28" s="8"/>
      <c r="H28" s="8">
        <f t="shared" ref="H28" si="44">SUM(B28:G28)</f>
        <v>13</v>
      </c>
      <c r="I28" s="10">
        <f t="shared" si="1"/>
        <v>2.7010180760440473E-3</v>
      </c>
      <c r="K28" s="9">
        <f t="shared" ref="K28" si="45">C28</f>
        <v>5</v>
      </c>
      <c r="L28" s="9">
        <f t="shared" ref="L28" si="46">D28</f>
        <v>8</v>
      </c>
      <c r="M28" s="8">
        <f t="shared" ref="M28" si="47">SUM(K28:L28)</f>
        <v>13</v>
      </c>
      <c r="N28" s="10">
        <f t="shared" si="4"/>
        <v>2.8901734104046241E-3</v>
      </c>
    </row>
    <row r="29" spans="1:14">
      <c r="A29" s="7" t="s">
        <v>116</v>
      </c>
      <c r="B29" s="8"/>
      <c r="C29" s="9">
        <v>4</v>
      </c>
      <c r="D29" s="9">
        <v>9</v>
      </c>
      <c r="E29" s="8"/>
      <c r="F29" s="8"/>
      <c r="G29" s="8"/>
      <c r="H29" s="8">
        <f t="shared" si="0"/>
        <v>13</v>
      </c>
      <c r="I29" s="10">
        <f t="shared" si="1"/>
        <v>2.7010180760440473E-3</v>
      </c>
      <c r="K29" s="9">
        <f t="shared" si="5"/>
        <v>4</v>
      </c>
      <c r="L29" s="9">
        <f t="shared" si="6"/>
        <v>9</v>
      </c>
      <c r="M29" s="8">
        <f t="shared" si="7"/>
        <v>13</v>
      </c>
      <c r="N29" s="10">
        <f t="shared" si="4"/>
        <v>2.8901734104046241E-3</v>
      </c>
    </row>
    <row r="30" spans="1:14">
      <c r="A30" s="7" t="s">
        <v>121</v>
      </c>
      <c r="B30" s="8"/>
      <c r="C30" s="9">
        <v>1</v>
      </c>
      <c r="D30" s="9">
        <v>7</v>
      </c>
      <c r="E30" s="8"/>
      <c r="F30" s="8"/>
      <c r="G30" s="8"/>
      <c r="H30" s="8">
        <f t="shared" si="0"/>
        <v>8</v>
      </c>
      <c r="I30" s="10">
        <f t="shared" si="1"/>
        <v>1.6621649698732599E-3</v>
      </c>
      <c r="K30" s="9">
        <f t="shared" si="5"/>
        <v>1</v>
      </c>
      <c r="L30" s="9">
        <f t="shared" si="6"/>
        <v>7</v>
      </c>
      <c r="M30" s="8">
        <f t="shared" si="7"/>
        <v>8</v>
      </c>
      <c r="N30" s="10">
        <f t="shared" si="4"/>
        <v>1.7785682525566918E-3</v>
      </c>
    </row>
    <row r="31" spans="1:14">
      <c r="A31" s="7" t="s">
        <v>125</v>
      </c>
      <c r="B31" s="8"/>
      <c r="C31" s="9"/>
      <c r="D31" s="9">
        <v>7</v>
      </c>
      <c r="E31" s="8"/>
      <c r="F31" s="8"/>
      <c r="G31" s="8"/>
      <c r="H31" s="8">
        <f t="shared" ref="H31" si="48">SUM(B31:G31)</f>
        <v>7</v>
      </c>
      <c r="I31" s="10">
        <f t="shared" si="1"/>
        <v>1.4543943486391025E-3</v>
      </c>
      <c r="K31" s="9">
        <f t="shared" ref="K31" si="49">C31</f>
        <v>0</v>
      </c>
      <c r="L31" s="9">
        <f t="shared" ref="L31" si="50">D31</f>
        <v>7</v>
      </c>
      <c r="M31" s="8">
        <f t="shared" ref="M31" si="51">SUM(K31:L31)</f>
        <v>7</v>
      </c>
      <c r="N31" s="10">
        <f t="shared" si="4"/>
        <v>1.5562472209871053E-3</v>
      </c>
    </row>
    <row r="32" spans="1:14">
      <c r="A32" s="7" t="s">
        <v>130</v>
      </c>
      <c r="B32" s="8"/>
      <c r="C32" s="9">
        <v>4</v>
      </c>
      <c r="D32" s="9">
        <v>2</v>
      </c>
      <c r="E32" s="8"/>
      <c r="F32" s="8"/>
      <c r="G32" s="8"/>
      <c r="H32" s="8">
        <f t="shared" ref="H32:H33" si="52">SUM(B32:G32)</f>
        <v>6</v>
      </c>
      <c r="I32" s="10">
        <f t="shared" si="1"/>
        <v>1.246623727404945E-3</v>
      </c>
      <c r="K32" s="9">
        <f t="shared" ref="K32:K33" si="53">C32</f>
        <v>4</v>
      </c>
      <c r="L32" s="9">
        <f t="shared" ref="L32:L33" si="54">D32</f>
        <v>2</v>
      </c>
      <c r="M32" s="8">
        <f t="shared" ref="M32:M33" si="55">SUM(K32:L32)</f>
        <v>6</v>
      </c>
      <c r="N32" s="10">
        <f t="shared" si="4"/>
        <v>1.3339261894175188E-3</v>
      </c>
    </row>
    <row r="33" spans="1:14">
      <c r="A33" s="7" t="s">
        <v>143</v>
      </c>
      <c r="B33" s="8"/>
      <c r="C33" s="9"/>
      <c r="D33" s="9">
        <v>5</v>
      </c>
      <c r="E33" s="8">
        <v>1</v>
      </c>
      <c r="F33" s="8"/>
      <c r="G33" s="8"/>
      <c r="H33" s="8">
        <f t="shared" si="52"/>
        <v>6</v>
      </c>
      <c r="I33" s="10">
        <f t="shared" si="1"/>
        <v>1.246623727404945E-3</v>
      </c>
      <c r="K33" s="9">
        <f t="shared" si="53"/>
        <v>0</v>
      </c>
      <c r="L33" s="9">
        <f t="shared" si="54"/>
        <v>5</v>
      </c>
      <c r="M33" s="8">
        <f t="shared" si="55"/>
        <v>5</v>
      </c>
      <c r="N33" s="10">
        <f t="shared" si="4"/>
        <v>1.1116051578479323E-3</v>
      </c>
    </row>
    <row r="34" spans="1:14">
      <c r="A34" s="7" t="s">
        <v>122</v>
      </c>
      <c r="B34" s="8"/>
      <c r="C34" s="9">
        <v>1</v>
      </c>
      <c r="D34" s="9">
        <v>5</v>
      </c>
      <c r="E34" s="8"/>
      <c r="F34" s="8"/>
      <c r="G34" s="8"/>
      <c r="H34" s="8">
        <f t="shared" ref="H34:H45" si="56">SUM(B34:G34)</f>
        <v>6</v>
      </c>
      <c r="I34" s="10">
        <f t="shared" si="1"/>
        <v>1.246623727404945E-3</v>
      </c>
      <c r="K34" s="9">
        <f t="shared" ref="K34:K45" si="57">C34</f>
        <v>1</v>
      </c>
      <c r="L34" s="9">
        <f t="shared" ref="L34:L45" si="58">D34</f>
        <v>5</v>
      </c>
      <c r="M34" s="8">
        <f t="shared" ref="M34:M45" si="59">SUM(K34:L34)</f>
        <v>6</v>
      </c>
      <c r="N34" s="10">
        <f t="shared" si="4"/>
        <v>1.3339261894175188E-3</v>
      </c>
    </row>
    <row r="35" spans="1:14">
      <c r="A35" s="7" t="s">
        <v>118</v>
      </c>
      <c r="B35" s="8">
        <v>1</v>
      </c>
      <c r="C35" s="9">
        <v>2</v>
      </c>
      <c r="D35" s="9">
        <v>2</v>
      </c>
      <c r="E35" s="8"/>
      <c r="F35" s="8"/>
      <c r="G35" s="8"/>
      <c r="H35" s="8">
        <f t="shared" ref="H35:H43" si="60">SUM(B35:G35)</f>
        <v>5</v>
      </c>
      <c r="I35" s="10">
        <f t="shared" si="1"/>
        <v>1.0388531061707874E-3</v>
      </c>
      <c r="K35" s="9">
        <f t="shared" ref="K35:K43" si="61">C35</f>
        <v>2</v>
      </c>
      <c r="L35" s="9">
        <f t="shared" ref="L35:L43" si="62">D35</f>
        <v>2</v>
      </c>
      <c r="M35" s="8">
        <f t="shared" ref="M35:M43" si="63">SUM(K35:L35)</f>
        <v>4</v>
      </c>
      <c r="N35" s="10">
        <f t="shared" si="4"/>
        <v>8.8928412627834591E-4</v>
      </c>
    </row>
    <row r="36" spans="1:14">
      <c r="A36" s="7" t="s">
        <v>127</v>
      </c>
      <c r="B36" s="8"/>
      <c r="C36" s="9">
        <v>2</v>
      </c>
      <c r="D36" s="9">
        <v>3</v>
      </c>
      <c r="E36" s="8"/>
      <c r="F36" s="8"/>
      <c r="G36" s="8"/>
      <c r="H36" s="8">
        <f t="shared" si="60"/>
        <v>5</v>
      </c>
      <c r="I36" s="10">
        <f t="shared" si="1"/>
        <v>1.0388531061707874E-3</v>
      </c>
      <c r="K36" s="9">
        <f t="shared" si="61"/>
        <v>2</v>
      </c>
      <c r="L36" s="9">
        <f t="shared" si="62"/>
        <v>3</v>
      </c>
      <c r="M36" s="8">
        <f t="shared" si="63"/>
        <v>5</v>
      </c>
      <c r="N36" s="10">
        <f t="shared" si="4"/>
        <v>1.1116051578479323E-3</v>
      </c>
    </row>
    <row r="37" spans="1:14">
      <c r="A37" s="7" t="s">
        <v>128</v>
      </c>
      <c r="B37" s="8">
        <v>1</v>
      </c>
      <c r="C37" s="9">
        <v>1</v>
      </c>
      <c r="D37" s="9">
        <v>2</v>
      </c>
      <c r="E37" s="8"/>
      <c r="F37" s="8">
        <v>1</v>
      </c>
      <c r="G37" s="8"/>
      <c r="H37" s="8">
        <f t="shared" si="60"/>
        <v>5</v>
      </c>
      <c r="I37" s="10">
        <f t="shared" si="1"/>
        <v>1.0388531061707874E-3</v>
      </c>
      <c r="K37" s="9">
        <f t="shared" si="61"/>
        <v>1</v>
      </c>
      <c r="L37" s="9">
        <f t="shared" si="62"/>
        <v>2</v>
      </c>
      <c r="M37" s="8">
        <f t="shared" si="63"/>
        <v>3</v>
      </c>
      <c r="N37" s="10">
        <f t="shared" si="4"/>
        <v>6.6696309470875941E-4</v>
      </c>
    </row>
    <row r="38" spans="1:14">
      <c r="A38" s="7" t="s">
        <v>123</v>
      </c>
      <c r="B38" s="8"/>
      <c r="C38" s="9">
        <v>1</v>
      </c>
      <c r="D38" s="9">
        <v>4</v>
      </c>
      <c r="E38" s="8"/>
      <c r="F38" s="8"/>
      <c r="G38" s="8"/>
      <c r="H38" s="8">
        <f t="shared" si="60"/>
        <v>5</v>
      </c>
      <c r="I38" s="10">
        <f t="shared" si="1"/>
        <v>1.0388531061707874E-3</v>
      </c>
      <c r="K38" s="9">
        <f t="shared" si="61"/>
        <v>1</v>
      </c>
      <c r="L38" s="9">
        <f t="shared" si="62"/>
        <v>4</v>
      </c>
      <c r="M38" s="8">
        <f t="shared" si="63"/>
        <v>5</v>
      </c>
      <c r="N38" s="10">
        <f t="shared" si="4"/>
        <v>1.1116051578479323E-3</v>
      </c>
    </row>
    <row r="39" spans="1:14">
      <c r="A39" s="7" t="s">
        <v>126</v>
      </c>
      <c r="B39" s="8"/>
      <c r="C39" s="9">
        <v>1</v>
      </c>
      <c r="D39" s="9">
        <v>3</v>
      </c>
      <c r="E39" s="8"/>
      <c r="F39" s="8"/>
      <c r="G39" s="8"/>
      <c r="H39" s="8">
        <f t="shared" si="60"/>
        <v>4</v>
      </c>
      <c r="I39" s="10">
        <f t="shared" si="1"/>
        <v>8.3108248493662994E-4</v>
      </c>
      <c r="K39" s="9">
        <f t="shared" si="61"/>
        <v>1</v>
      </c>
      <c r="L39" s="9">
        <f t="shared" si="62"/>
        <v>3</v>
      </c>
      <c r="M39" s="8">
        <f t="shared" si="63"/>
        <v>4</v>
      </c>
      <c r="N39" s="10">
        <f t="shared" si="4"/>
        <v>8.8928412627834591E-4</v>
      </c>
    </row>
    <row r="40" spans="1:14">
      <c r="A40" s="7" t="s">
        <v>124</v>
      </c>
      <c r="B40" s="8">
        <v>1</v>
      </c>
      <c r="C40" s="9"/>
      <c r="D40" s="9"/>
      <c r="E40" s="8">
        <v>3</v>
      </c>
      <c r="F40" s="8"/>
      <c r="G40" s="8"/>
      <c r="H40" s="8">
        <f t="shared" si="60"/>
        <v>4</v>
      </c>
      <c r="I40" s="10">
        <f t="shared" si="1"/>
        <v>8.3108248493662994E-4</v>
      </c>
      <c r="K40" s="9">
        <f t="shared" si="61"/>
        <v>0</v>
      </c>
      <c r="L40" s="9">
        <f t="shared" si="62"/>
        <v>0</v>
      </c>
      <c r="M40" s="8">
        <f t="shared" si="63"/>
        <v>0</v>
      </c>
      <c r="N40" s="10">
        <f t="shared" si="4"/>
        <v>0</v>
      </c>
    </row>
    <row r="41" spans="1:14">
      <c r="A41" s="7" t="s">
        <v>139</v>
      </c>
      <c r="B41" s="8"/>
      <c r="C41" s="9">
        <v>1</v>
      </c>
      <c r="D41" s="9">
        <v>3</v>
      </c>
      <c r="E41" s="8"/>
      <c r="F41" s="8"/>
      <c r="G41" s="8"/>
      <c r="H41" s="8">
        <f t="shared" si="60"/>
        <v>4</v>
      </c>
      <c r="I41" s="10">
        <f t="shared" si="1"/>
        <v>8.3108248493662994E-4</v>
      </c>
      <c r="K41" s="9">
        <f t="shared" si="61"/>
        <v>1</v>
      </c>
      <c r="L41" s="9">
        <f t="shared" si="62"/>
        <v>3</v>
      </c>
      <c r="M41" s="8">
        <f t="shared" si="63"/>
        <v>4</v>
      </c>
      <c r="N41" s="10">
        <f t="shared" si="4"/>
        <v>8.8928412627834591E-4</v>
      </c>
    </row>
    <row r="42" spans="1:14">
      <c r="A42" s="7" t="s">
        <v>135</v>
      </c>
      <c r="B42" s="8"/>
      <c r="C42" s="9">
        <v>1</v>
      </c>
      <c r="D42" s="9">
        <v>1</v>
      </c>
      <c r="E42" s="8"/>
      <c r="F42" s="8">
        <v>1</v>
      </c>
      <c r="G42" s="8"/>
      <c r="H42" s="8">
        <f t="shared" si="60"/>
        <v>3</v>
      </c>
      <c r="I42" s="10">
        <f t="shared" si="1"/>
        <v>6.2331186370247248E-4</v>
      </c>
      <c r="K42" s="9">
        <f t="shared" si="61"/>
        <v>1</v>
      </c>
      <c r="L42" s="9">
        <f t="shared" si="62"/>
        <v>1</v>
      </c>
      <c r="M42" s="8">
        <f t="shared" si="63"/>
        <v>2</v>
      </c>
      <c r="N42" s="10">
        <f t="shared" si="4"/>
        <v>4.4464206313917296E-4</v>
      </c>
    </row>
    <row r="43" spans="1:14">
      <c r="A43" s="7" t="s">
        <v>133</v>
      </c>
      <c r="B43" s="8"/>
      <c r="C43" s="9"/>
      <c r="D43" s="9">
        <v>3</v>
      </c>
      <c r="E43" s="8"/>
      <c r="F43" s="8"/>
      <c r="G43" s="8"/>
      <c r="H43" s="8">
        <f t="shared" si="60"/>
        <v>3</v>
      </c>
      <c r="I43" s="10">
        <f t="shared" si="1"/>
        <v>6.2331186370247248E-4</v>
      </c>
      <c r="K43" s="9">
        <f t="shared" si="61"/>
        <v>0</v>
      </c>
      <c r="L43" s="9">
        <f t="shared" si="62"/>
        <v>3</v>
      </c>
      <c r="M43" s="8">
        <f t="shared" si="63"/>
        <v>3</v>
      </c>
      <c r="N43" s="10">
        <f t="shared" si="4"/>
        <v>6.6696309470875941E-4</v>
      </c>
    </row>
    <row r="44" spans="1:14">
      <c r="A44" s="7" t="s">
        <v>134</v>
      </c>
      <c r="B44" s="8"/>
      <c r="C44" s="9"/>
      <c r="D44" s="9">
        <v>2</v>
      </c>
      <c r="E44" s="8"/>
      <c r="F44" s="8"/>
      <c r="G44" s="8"/>
      <c r="H44" s="8">
        <f t="shared" ref="H44" si="64">SUM(B44:G44)</f>
        <v>2</v>
      </c>
      <c r="I44" s="10">
        <f t="shared" ref="I44:I60" si="65">H44/$H$61</f>
        <v>4.1554124246831497E-4</v>
      </c>
      <c r="K44" s="9">
        <f t="shared" ref="K44" si="66">C44</f>
        <v>0</v>
      </c>
      <c r="L44" s="9">
        <f t="shared" ref="L44" si="67">D44</f>
        <v>2</v>
      </c>
      <c r="M44" s="8">
        <f t="shared" ref="M44" si="68">SUM(K44:L44)</f>
        <v>2</v>
      </c>
      <c r="N44" s="10">
        <f t="shared" si="4"/>
        <v>4.4464206313917296E-4</v>
      </c>
    </row>
    <row r="45" spans="1:14">
      <c r="A45" s="7" t="s">
        <v>146</v>
      </c>
      <c r="B45" s="8"/>
      <c r="C45" s="9"/>
      <c r="D45" s="9">
        <v>2</v>
      </c>
      <c r="E45" s="8"/>
      <c r="F45" s="8"/>
      <c r="G45" s="8"/>
      <c r="H45" s="8">
        <f t="shared" si="56"/>
        <v>2</v>
      </c>
      <c r="I45" s="10">
        <f t="shared" si="65"/>
        <v>4.1554124246831497E-4</v>
      </c>
      <c r="K45" s="9">
        <f t="shared" si="57"/>
        <v>0</v>
      </c>
      <c r="L45" s="9">
        <f t="shared" si="58"/>
        <v>2</v>
      </c>
      <c r="M45" s="8">
        <f t="shared" si="59"/>
        <v>2</v>
      </c>
      <c r="N45" s="10">
        <f t="shared" si="4"/>
        <v>4.4464206313917296E-4</v>
      </c>
    </row>
    <row r="46" spans="1:14">
      <c r="A46" s="7" t="s">
        <v>141</v>
      </c>
      <c r="B46" s="8"/>
      <c r="C46" s="9"/>
      <c r="D46" s="9">
        <v>1</v>
      </c>
      <c r="E46" s="8"/>
      <c r="F46" s="8">
        <v>1</v>
      </c>
      <c r="G46" s="8"/>
      <c r="H46" s="8">
        <f t="shared" ref="H46" si="69">SUM(B46:G46)</f>
        <v>2</v>
      </c>
      <c r="I46" s="10">
        <f t="shared" si="65"/>
        <v>4.1554124246831497E-4</v>
      </c>
      <c r="K46" s="9">
        <f t="shared" ref="K46" si="70">C46</f>
        <v>0</v>
      </c>
      <c r="L46" s="9">
        <f t="shared" ref="L46" si="71">D46</f>
        <v>1</v>
      </c>
      <c r="M46" s="8">
        <f t="shared" ref="M46" si="72">SUM(K46:L46)</f>
        <v>1</v>
      </c>
      <c r="N46" s="10">
        <f t="shared" ref="N46:N60" si="73">M46/$M$61</f>
        <v>2.2232103156958648E-4</v>
      </c>
    </row>
    <row r="47" spans="1:14">
      <c r="A47" s="7" t="s">
        <v>157</v>
      </c>
      <c r="B47" s="8"/>
      <c r="C47" s="9"/>
      <c r="D47" s="9">
        <v>1</v>
      </c>
      <c r="E47" s="8"/>
      <c r="F47" s="8"/>
      <c r="G47" s="8"/>
      <c r="H47" s="8">
        <f t="shared" ref="H47" si="74">SUM(B47:G47)</f>
        <v>1</v>
      </c>
      <c r="I47" s="10">
        <f t="shared" si="65"/>
        <v>2.0777062123415748E-4</v>
      </c>
      <c r="K47" s="9">
        <f t="shared" ref="K47" si="75">C47</f>
        <v>0</v>
      </c>
      <c r="L47" s="9">
        <f t="shared" ref="L47" si="76">D47</f>
        <v>1</v>
      </c>
      <c r="M47" s="8">
        <f t="shared" ref="M47" si="77">SUM(K47:L47)</f>
        <v>1</v>
      </c>
      <c r="N47" s="10">
        <f t="shared" si="73"/>
        <v>2.2232103156958648E-4</v>
      </c>
    </row>
    <row r="48" spans="1:14">
      <c r="A48" s="7" t="s">
        <v>147</v>
      </c>
      <c r="B48" s="8"/>
      <c r="C48" s="9"/>
      <c r="D48" s="9">
        <v>1</v>
      </c>
      <c r="E48" s="8"/>
      <c r="F48" s="8"/>
      <c r="G48" s="8"/>
      <c r="H48" s="8">
        <f t="shared" si="0"/>
        <v>1</v>
      </c>
      <c r="I48" s="10">
        <f t="shared" si="65"/>
        <v>2.0777062123415748E-4</v>
      </c>
      <c r="K48" s="9">
        <f t="shared" si="5"/>
        <v>0</v>
      </c>
      <c r="L48" s="9">
        <f t="shared" si="6"/>
        <v>1</v>
      </c>
      <c r="M48" s="8">
        <f t="shared" si="7"/>
        <v>1</v>
      </c>
      <c r="N48" s="10">
        <f t="shared" si="73"/>
        <v>2.2232103156958648E-4</v>
      </c>
    </row>
    <row r="49" spans="1:14">
      <c r="A49" s="7" t="s">
        <v>148</v>
      </c>
      <c r="B49" s="8"/>
      <c r="C49" s="9"/>
      <c r="D49" s="9">
        <v>1</v>
      </c>
      <c r="E49" s="8"/>
      <c r="F49" s="8"/>
      <c r="G49" s="8"/>
      <c r="H49" s="8">
        <f t="shared" si="0"/>
        <v>1</v>
      </c>
      <c r="I49" s="10">
        <f t="shared" si="65"/>
        <v>2.0777062123415748E-4</v>
      </c>
      <c r="K49" s="9">
        <f t="shared" si="5"/>
        <v>0</v>
      </c>
      <c r="L49" s="9">
        <f t="shared" si="6"/>
        <v>1</v>
      </c>
      <c r="M49" s="8">
        <f t="shared" si="7"/>
        <v>1</v>
      </c>
      <c r="N49" s="10">
        <f t="shared" si="73"/>
        <v>2.2232103156958648E-4</v>
      </c>
    </row>
    <row r="50" spans="1:14">
      <c r="A50" s="7" t="s">
        <v>137</v>
      </c>
      <c r="B50" s="8"/>
      <c r="C50" s="9"/>
      <c r="D50" s="9">
        <v>1</v>
      </c>
      <c r="E50" s="8"/>
      <c r="F50" s="8"/>
      <c r="G50" s="8"/>
      <c r="H50" s="8">
        <f t="shared" ref="H50:H55" si="78">SUM(B50:G50)</f>
        <v>1</v>
      </c>
      <c r="I50" s="10">
        <f t="shared" si="65"/>
        <v>2.0777062123415748E-4</v>
      </c>
      <c r="K50" s="9">
        <f t="shared" ref="K50:K55" si="79">C50</f>
        <v>0</v>
      </c>
      <c r="L50" s="9">
        <f t="shared" ref="L50:L55" si="80">D50</f>
        <v>1</v>
      </c>
      <c r="M50" s="8">
        <f t="shared" ref="M50:M55" si="81">SUM(K50:L50)</f>
        <v>1</v>
      </c>
      <c r="N50" s="10">
        <f t="shared" si="73"/>
        <v>2.2232103156958648E-4</v>
      </c>
    </row>
    <row r="51" spans="1:14">
      <c r="A51" s="7" t="s">
        <v>158</v>
      </c>
      <c r="B51" s="8"/>
      <c r="C51" s="9">
        <v>1</v>
      </c>
      <c r="D51" s="9"/>
      <c r="E51" s="8"/>
      <c r="F51" s="8"/>
      <c r="G51" s="8"/>
      <c r="H51" s="8">
        <f t="shared" si="78"/>
        <v>1</v>
      </c>
      <c r="I51" s="10">
        <f t="shared" si="65"/>
        <v>2.0777062123415748E-4</v>
      </c>
      <c r="K51" s="9">
        <f t="shared" si="79"/>
        <v>1</v>
      </c>
      <c r="L51" s="9">
        <f t="shared" si="80"/>
        <v>0</v>
      </c>
      <c r="M51" s="8">
        <f t="shared" si="81"/>
        <v>1</v>
      </c>
      <c r="N51" s="10">
        <f t="shared" si="73"/>
        <v>2.2232103156958648E-4</v>
      </c>
    </row>
    <row r="52" spans="1:14">
      <c r="A52" s="7" t="s">
        <v>155</v>
      </c>
      <c r="B52" s="8"/>
      <c r="C52" s="9">
        <v>1</v>
      </c>
      <c r="D52" s="9"/>
      <c r="E52" s="8"/>
      <c r="F52" s="8"/>
      <c r="G52" s="8"/>
      <c r="H52" s="8">
        <f t="shared" si="78"/>
        <v>1</v>
      </c>
      <c r="I52" s="10">
        <f t="shared" si="65"/>
        <v>2.0777062123415748E-4</v>
      </c>
      <c r="K52" s="9">
        <f t="shared" si="79"/>
        <v>1</v>
      </c>
      <c r="L52" s="9">
        <f t="shared" si="80"/>
        <v>0</v>
      </c>
      <c r="M52" s="8">
        <f t="shared" si="81"/>
        <v>1</v>
      </c>
      <c r="N52" s="10">
        <f t="shared" si="73"/>
        <v>2.2232103156958648E-4</v>
      </c>
    </row>
    <row r="53" spans="1:14">
      <c r="A53" s="7" t="s">
        <v>140</v>
      </c>
      <c r="B53" s="8"/>
      <c r="C53" s="9"/>
      <c r="D53" s="9">
        <v>1</v>
      </c>
      <c r="E53" s="8"/>
      <c r="F53" s="8"/>
      <c r="G53" s="8"/>
      <c r="H53" s="8">
        <f t="shared" si="78"/>
        <v>1</v>
      </c>
      <c r="I53" s="10">
        <f t="shared" si="65"/>
        <v>2.0777062123415748E-4</v>
      </c>
      <c r="K53" s="9">
        <f t="shared" si="79"/>
        <v>0</v>
      </c>
      <c r="L53" s="9">
        <f t="shared" si="80"/>
        <v>1</v>
      </c>
      <c r="M53" s="8">
        <f t="shared" si="81"/>
        <v>1</v>
      </c>
      <c r="N53" s="10">
        <f t="shared" si="73"/>
        <v>2.2232103156958648E-4</v>
      </c>
    </row>
    <row r="54" spans="1:14">
      <c r="A54" s="7" t="s">
        <v>156</v>
      </c>
      <c r="B54" s="8"/>
      <c r="C54" s="9"/>
      <c r="D54" s="9"/>
      <c r="E54" s="8">
        <v>1</v>
      </c>
      <c r="F54" s="8"/>
      <c r="G54" s="8"/>
      <c r="H54" s="8">
        <f t="shared" si="78"/>
        <v>1</v>
      </c>
      <c r="I54" s="10">
        <f t="shared" si="65"/>
        <v>2.0777062123415748E-4</v>
      </c>
      <c r="K54" s="9">
        <f t="shared" si="79"/>
        <v>0</v>
      </c>
      <c r="L54" s="9">
        <f t="shared" si="80"/>
        <v>0</v>
      </c>
      <c r="M54" s="8">
        <f t="shared" si="81"/>
        <v>0</v>
      </c>
      <c r="N54" s="10">
        <f t="shared" si="73"/>
        <v>0</v>
      </c>
    </row>
    <row r="55" spans="1:14">
      <c r="A55" s="7" t="s">
        <v>149</v>
      </c>
      <c r="B55" s="8"/>
      <c r="C55" s="9"/>
      <c r="D55" s="9"/>
      <c r="E55" s="8"/>
      <c r="F55" s="8">
        <v>1</v>
      </c>
      <c r="G55" s="8"/>
      <c r="H55" s="8">
        <f t="shared" si="78"/>
        <v>1</v>
      </c>
      <c r="I55" s="10">
        <f t="shared" si="65"/>
        <v>2.0777062123415748E-4</v>
      </c>
      <c r="K55" s="9">
        <f t="shared" si="79"/>
        <v>0</v>
      </c>
      <c r="L55" s="9">
        <f t="shared" si="80"/>
        <v>0</v>
      </c>
      <c r="M55" s="8">
        <f t="shared" si="81"/>
        <v>0</v>
      </c>
      <c r="N55" s="10">
        <f t="shared" si="73"/>
        <v>0</v>
      </c>
    </row>
    <row r="56" spans="1:14">
      <c r="A56" s="7" t="s">
        <v>145</v>
      </c>
      <c r="B56" s="8"/>
      <c r="C56" s="9"/>
      <c r="D56" s="9">
        <v>1</v>
      </c>
      <c r="E56" s="8"/>
      <c r="F56" s="8"/>
      <c r="G56" s="8"/>
      <c r="H56" s="8">
        <f t="shared" ref="H56:H57" si="82">SUM(B56:G56)</f>
        <v>1</v>
      </c>
      <c r="I56" s="10">
        <f t="shared" si="65"/>
        <v>2.0777062123415748E-4</v>
      </c>
      <c r="K56" s="9">
        <f t="shared" ref="K56:K57" si="83">C56</f>
        <v>0</v>
      </c>
      <c r="L56" s="9">
        <f t="shared" ref="L56:L57" si="84">D56</f>
        <v>1</v>
      </c>
      <c r="M56" s="8">
        <f t="shared" ref="M56:M57" si="85">SUM(K56:L56)</f>
        <v>1</v>
      </c>
      <c r="N56" s="10">
        <f t="shared" si="73"/>
        <v>2.2232103156958648E-4</v>
      </c>
    </row>
    <row r="57" spans="1:14">
      <c r="A57" s="7" t="s">
        <v>136</v>
      </c>
      <c r="B57" s="8"/>
      <c r="C57" s="9"/>
      <c r="D57" s="9">
        <v>1</v>
      </c>
      <c r="E57" s="8"/>
      <c r="F57" s="8"/>
      <c r="G57" s="8"/>
      <c r="H57" s="8">
        <f t="shared" si="82"/>
        <v>1</v>
      </c>
      <c r="I57" s="10">
        <f t="shared" si="65"/>
        <v>2.0777062123415748E-4</v>
      </c>
      <c r="K57" s="9">
        <f t="shared" si="83"/>
        <v>0</v>
      </c>
      <c r="L57" s="9">
        <f t="shared" si="84"/>
        <v>1</v>
      </c>
      <c r="M57" s="8">
        <f t="shared" si="85"/>
        <v>1</v>
      </c>
      <c r="N57" s="10">
        <f t="shared" si="73"/>
        <v>2.2232103156958648E-4</v>
      </c>
    </row>
    <row r="58" spans="1:14">
      <c r="A58" s="7" t="s">
        <v>142</v>
      </c>
      <c r="B58" s="8"/>
      <c r="C58" s="9"/>
      <c r="D58" s="9">
        <v>1</v>
      </c>
      <c r="E58" s="8"/>
      <c r="F58" s="8"/>
      <c r="G58" s="8"/>
      <c r="H58" s="8">
        <f t="shared" si="0"/>
        <v>1</v>
      </c>
      <c r="I58" s="10">
        <f t="shared" si="65"/>
        <v>2.0777062123415748E-4</v>
      </c>
      <c r="K58" s="9">
        <f t="shared" si="5"/>
        <v>0</v>
      </c>
      <c r="L58" s="9">
        <f t="shared" si="6"/>
        <v>1</v>
      </c>
      <c r="M58" s="8">
        <f t="shared" si="7"/>
        <v>1</v>
      </c>
      <c r="N58" s="10">
        <f t="shared" si="73"/>
        <v>2.2232103156958648E-4</v>
      </c>
    </row>
    <row r="59" spans="1:14">
      <c r="A59" s="7" t="s">
        <v>132</v>
      </c>
      <c r="B59" s="8"/>
      <c r="C59" s="9"/>
      <c r="D59" s="9">
        <v>1</v>
      </c>
      <c r="E59" s="8"/>
      <c r="F59" s="8"/>
      <c r="G59" s="8"/>
      <c r="H59" s="8">
        <f t="shared" si="0"/>
        <v>1</v>
      </c>
      <c r="I59" s="10">
        <f t="shared" si="65"/>
        <v>2.0777062123415748E-4</v>
      </c>
      <c r="K59" s="9">
        <f t="shared" si="5"/>
        <v>0</v>
      </c>
      <c r="L59" s="9">
        <f t="shared" si="6"/>
        <v>1</v>
      </c>
      <c r="M59" s="8">
        <f t="shared" si="7"/>
        <v>1</v>
      </c>
      <c r="N59" s="10">
        <f t="shared" si="73"/>
        <v>2.2232103156958648E-4</v>
      </c>
    </row>
    <row r="60" spans="1:14">
      <c r="A60" s="7" t="s">
        <v>138</v>
      </c>
      <c r="B60" s="8"/>
      <c r="C60" s="9"/>
      <c r="D60" s="9">
        <v>1</v>
      </c>
      <c r="E60" s="8"/>
      <c r="F60" s="8"/>
      <c r="G60" s="8"/>
      <c r="H60" s="8">
        <f t="shared" si="0"/>
        <v>1</v>
      </c>
      <c r="I60" s="10">
        <f t="shared" si="65"/>
        <v>2.0777062123415748E-4</v>
      </c>
      <c r="K60" s="9">
        <f t="shared" si="5"/>
        <v>0</v>
      </c>
      <c r="L60" s="9">
        <f t="shared" si="6"/>
        <v>1</v>
      </c>
      <c r="M60" s="8">
        <f t="shared" si="7"/>
        <v>1</v>
      </c>
      <c r="N60" s="10">
        <f t="shared" si="73"/>
        <v>2.2232103156958648E-4</v>
      </c>
    </row>
    <row r="61" spans="1:14">
      <c r="A61" s="11" t="s">
        <v>17</v>
      </c>
      <c r="B61" s="12">
        <f t="shared" ref="B61:I61" si="86">SUM(B8:B60)</f>
        <v>71</v>
      </c>
      <c r="C61" s="13">
        <f t="shared" si="86"/>
        <v>741</v>
      </c>
      <c r="D61" s="13">
        <f t="shared" si="86"/>
        <v>3757</v>
      </c>
      <c r="E61" s="12">
        <f t="shared" si="86"/>
        <v>88</v>
      </c>
      <c r="F61" s="12">
        <f t="shared" si="86"/>
        <v>156</v>
      </c>
      <c r="G61" s="12">
        <f t="shared" si="86"/>
        <v>0</v>
      </c>
      <c r="H61" s="12">
        <f t="shared" si="86"/>
        <v>4813</v>
      </c>
      <c r="I61" s="14">
        <f t="shared" si="86"/>
        <v>0.99999999999999956</v>
      </c>
      <c r="K61" s="13">
        <f>SUM(K8:K60)</f>
        <v>741</v>
      </c>
      <c r="L61" s="13">
        <f>SUM(L8:L60)</f>
        <v>3757</v>
      </c>
      <c r="M61" s="12">
        <f>SUM(M8:M60)</f>
        <v>4498</v>
      </c>
      <c r="N61" s="14">
        <f>SUM(N8:N60)</f>
        <v>1.0000000000000002</v>
      </c>
    </row>
    <row r="63" spans="1:14">
      <c r="A63" s="15" t="s">
        <v>12</v>
      </c>
    </row>
    <row r="64" spans="1:14">
      <c r="A64" s="17" t="s">
        <v>160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53" t="s">
        <v>1</v>
      </c>
      <c r="B1" s="153"/>
      <c r="C1" s="153"/>
      <c r="D1" s="153"/>
      <c r="E1" s="153"/>
      <c r="F1" s="153"/>
    </row>
    <row r="2" spans="1:6">
      <c r="A2" s="154" t="s">
        <v>16</v>
      </c>
      <c r="B2" s="154"/>
      <c r="C2" s="154"/>
      <c r="D2" s="154"/>
      <c r="E2" s="154"/>
      <c r="F2" s="154"/>
    </row>
    <row r="3" spans="1:6" ht="18">
      <c r="A3" s="155" t="s">
        <v>2</v>
      </c>
      <c r="B3" s="155"/>
      <c r="C3" s="155"/>
      <c r="D3" s="155"/>
      <c r="E3" s="155"/>
      <c r="F3" s="155"/>
    </row>
    <row r="4" spans="1:6">
      <c r="A4" s="2"/>
      <c r="B4" s="2"/>
      <c r="C4" s="2"/>
      <c r="D4" s="2"/>
      <c r="E4" s="3"/>
    </row>
    <row r="5" spans="1:6" ht="15.75">
      <c r="A5" s="156" t="s">
        <v>161</v>
      </c>
      <c r="B5" s="157"/>
      <c r="C5" s="157"/>
      <c r="D5" s="157"/>
      <c r="E5" s="157"/>
      <c r="F5" s="158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41</v>
      </c>
      <c r="B8" s="8">
        <v>354</v>
      </c>
      <c r="C8" s="8">
        <v>1247</v>
      </c>
      <c r="D8" s="8">
        <v>387</v>
      </c>
      <c r="E8" s="8">
        <f>SUM(B8:D8)</f>
        <v>1988</v>
      </c>
      <c r="F8" s="10">
        <f t="shared" ref="F8:F39" si="0">E8/$E$61</f>
        <v>0.41304799501350509</v>
      </c>
    </row>
    <row r="9" spans="1:6">
      <c r="A9" s="7" t="s">
        <v>44</v>
      </c>
      <c r="B9" s="8">
        <v>308</v>
      </c>
      <c r="C9" s="8">
        <v>999</v>
      </c>
      <c r="D9" s="8">
        <v>421</v>
      </c>
      <c r="E9" s="8">
        <f t="shared" ref="E9:E60" si="1">SUM(B9:D9)</f>
        <v>1728</v>
      </c>
      <c r="F9" s="10">
        <f t="shared" si="0"/>
        <v>0.35902763349262412</v>
      </c>
    </row>
    <row r="10" spans="1:6">
      <c r="A10" s="7" t="s">
        <v>46</v>
      </c>
      <c r="B10" s="8">
        <v>50</v>
      </c>
      <c r="C10" s="8">
        <v>141</v>
      </c>
      <c r="D10" s="8">
        <v>50</v>
      </c>
      <c r="E10" s="8">
        <f t="shared" ref="E10:E27" si="2">SUM(B10:D10)</f>
        <v>241</v>
      </c>
      <c r="F10" s="10">
        <f t="shared" si="0"/>
        <v>5.0072719717431956E-2</v>
      </c>
    </row>
    <row r="11" spans="1:6">
      <c r="A11" s="7" t="s">
        <v>48</v>
      </c>
      <c r="B11" s="8">
        <v>23</v>
      </c>
      <c r="C11" s="8">
        <v>71</v>
      </c>
      <c r="D11" s="8">
        <v>29</v>
      </c>
      <c r="E11" s="8">
        <f t="shared" ref="E11" si="3">SUM(B11:D11)</f>
        <v>123</v>
      </c>
      <c r="F11" s="10">
        <f t="shared" si="0"/>
        <v>2.5555786411801371E-2</v>
      </c>
    </row>
    <row r="12" spans="1:6">
      <c r="A12" s="7" t="s">
        <v>50</v>
      </c>
      <c r="B12" s="8">
        <v>36</v>
      </c>
      <c r="C12" s="8">
        <v>51</v>
      </c>
      <c r="D12" s="8">
        <v>18</v>
      </c>
      <c r="E12" s="8">
        <f t="shared" si="2"/>
        <v>105</v>
      </c>
      <c r="F12" s="10">
        <f t="shared" si="0"/>
        <v>2.1815915229586536E-2</v>
      </c>
    </row>
    <row r="13" spans="1:6">
      <c r="A13" s="7" t="s">
        <v>52</v>
      </c>
      <c r="B13" s="8">
        <v>16</v>
      </c>
      <c r="C13" s="8">
        <v>30</v>
      </c>
      <c r="D13" s="8">
        <v>24</v>
      </c>
      <c r="E13" s="8">
        <f t="shared" ref="E13:E14" si="4">SUM(B13:D13)</f>
        <v>70</v>
      </c>
      <c r="F13" s="10">
        <f t="shared" si="0"/>
        <v>1.4543943486391025E-2</v>
      </c>
    </row>
    <row r="14" spans="1:6">
      <c r="A14" s="7" t="s">
        <v>54</v>
      </c>
      <c r="B14" s="8">
        <v>3</v>
      </c>
      <c r="C14" s="8">
        <v>33</v>
      </c>
      <c r="D14" s="8">
        <v>31</v>
      </c>
      <c r="E14" s="8">
        <f t="shared" si="4"/>
        <v>67</v>
      </c>
      <c r="F14" s="10">
        <f t="shared" si="0"/>
        <v>1.3920631622688551E-2</v>
      </c>
    </row>
    <row r="15" spans="1:6">
      <c r="A15" s="7" t="s">
        <v>58</v>
      </c>
      <c r="B15" s="8">
        <v>6</v>
      </c>
      <c r="C15" s="8">
        <v>37</v>
      </c>
      <c r="D15" s="8">
        <v>20</v>
      </c>
      <c r="E15" s="8">
        <f t="shared" si="2"/>
        <v>63</v>
      </c>
      <c r="F15" s="10">
        <f t="shared" si="0"/>
        <v>1.3089549137751922E-2</v>
      </c>
    </row>
    <row r="16" spans="1:6">
      <c r="A16" s="7" t="s">
        <v>55</v>
      </c>
      <c r="B16" s="8">
        <v>3</v>
      </c>
      <c r="C16" s="8">
        <v>19</v>
      </c>
      <c r="D16" s="8">
        <v>27</v>
      </c>
      <c r="E16" s="8">
        <f t="shared" ref="E16:E20" si="5">SUM(B16:D16)</f>
        <v>49</v>
      </c>
      <c r="F16" s="10">
        <f t="shared" si="0"/>
        <v>1.0180760440473717E-2</v>
      </c>
    </row>
    <row r="17" spans="1:6">
      <c r="A17" s="7" t="s">
        <v>110</v>
      </c>
      <c r="B17" s="8">
        <v>7</v>
      </c>
      <c r="C17" s="8">
        <v>27</v>
      </c>
      <c r="D17" s="8">
        <v>5</v>
      </c>
      <c r="E17" s="8">
        <f t="shared" ref="E17" si="6">SUM(B17:D17)</f>
        <v>39</v>
      </c>
      <c r="F17" s="10">
        <f t="shared" si="0"/>
        <v>8.1030542281321418E-3</v>
      </c>
    </row>
    <row r="18" spans="1:6">
      <c r="A18" s="7" t="s">
        <v>57</v>
      </c>
      <c r="B18" s="8">
        <v>3</v>
      </c>
      <c r="C18" s="8">
        <v>17</v>
      </c>
      <c r="D18" s="8">
        <v>17</v>
      </c>
      <c r="E18" s="8">
        <f t="shared" ref="E18:E19" si="7">SUM(B18:D18)</f>
        <v>37</v>
      </c>
      <c r="F18" s="10">
        <f t="shared" si="0"/>
        <v>7.6875129856638271E-3</v>
      </c>
    </row>
    <row r="19" spans="1:6">
      <c r="A19" s="7" t="s">
        <v>112</v>
      </c>
      <c r="B19" s="8">
        <v>8</v>
      </c>
      <c r="C19" s="8">
        <v>22</v>
      </c>
      <c r="D19" s="8">
        <v>4</v>
      </c>
      <c r="E19" s="8">
        <f t="shared" si="7"/>
        <v>34</v>
      </c>
      <c r="F19" s="10">
        <f t="shared" si="0"/>
        <v>7.0642011219613551E-3</v>
      </c>
    </row>
    <row r="20" spans="1:6">
      <c r="A20" s="7" t="s">
        <v>113</v>
      </c>
      <c r="B20" s="8">
        <v>6</v>
      </c>
      <c r="C20" s="8">
        <v>13</v>
      </c>
      <c r="D20" s="8">
        <v>4</v>
      </c>
      <c r="E20" s="8">
        <f t="shared" si="5"/>
        <v>23</v>
      </c>
      <c r="F20" s="10">
        <f t="shared" si="0"/>
        <v>4.7787242883856225E-3</v>
      </c>
    </row>
    <row r="21" spans="1:6">
      <c r="A21" s="7" t="s">
        <v>129</v>
      </c>
      <c r="B21" s="8">
        <v>4</v>
      </c>
      <c r="C21" s="8">
        <v>14</v>
      </c>
      <c r="D21" s="8">
        <v>4</v>
      </c>
      <c r="E21" s="8">
        <f t="shared" ref="E21:E26" si="8">SUM(B21:D21)</f>
        <v>22</v>
      </c>
      <c r="F21" s="10">
        <f t="shared" si="0"/>
        <v>4.5709536671514651E-3</v>
      </c>
    </row>
    <row r="22" spans="1:6">
      <c r="A22" s="7" t="s">
        <v>119</v>
      </c>
      <c r="B22" s="8">
        <v>2</v>
      </c>
      <c r="C22" s="8">
        <v>11</v>
      </c>
      <c r="D22" s="8">
        <v>8</v>
      </c>
      <c r="E22" s="8">
        <f t="shared" ref="E22:E23" si="9">SUM(B22:D22)</f>
        <v>21</v>
      </c>
      <c r="F22" s="10">
        <f t="shared" si="0"/>
        <v>4.3631830459173069E-3</v>
      </c>
    </row>
    <row r="23" spans="1:6">
      <c r="A23" s="7" t="s">
        <v>111</v>
      </c>
      <c r="B23" s="8">
        <v>1</v>
      </c>
      <c r="C23" s="8">
        <v>9</v>
      </c>
      <c r="D23" s="8">
        <v>8</v>
      </c>
      <c r="E23" s="8">
        <f t="shared" si="9"/>
        <v>18</v>
      </c>
      <c r="F23" s="10">
        <f t="shared" si="0"/>
        <v>3.7398711822148349E-3</v>
      </c>
    </row>
    <row r="24" spans="1:6">
      <c r="A24" s="7" t="s">
        <v>131</v>
      </c>
      <c r="B24" s="8">
        <v>2</v>
      </c>
      <c r="C24" s="8">
        <v>12</v>
      </c>
      <c r="D24" s="8">
        <v>3</v>
      </c>
      <c r="E24" s="8">
        <f t="shared" ref="E24:E25" si="10">SUM(B24:D24)</f>
        <v>17</v>
      </c>
      <c r="F24" s="10">
        <f t="shared" si="0"/>
        <v>3.5321005609806775E-3</v>
      </c>
    </row>
    <row r="25" spans="1:6">
      <c r="A25" s="7" t="s">
        <v>115</v>
      </c>
      <c r="B25" s="8">
        <v>3</v>
      </c>
      <c r="C25" s="8">
        <v>6</v>
      </c>
      <c r="D25" s="8">
        <v>8</v>
      </c>
      <c r="E25" s="8">
        <f t="shared" si="10"/>
        <v>17</v>
      </c>
      <c r="F25" s="10">
        <f t="shared" si="0"/>
        <v>3.5321005609806775E-3</v>
      </c>
    </row>
    <row r="26" spans="1:6">
      <c r="A26" s="7" t="s">
        <v>114</v>
      </c>
      <c r="B26" s="8">
        <v>1</v>
      </c>
      <c r="C26" s="8">
        <v>12</v>
      </c>
      <c r="D26" s="8">
        <v>4</v>
      </c>
      <c r="E26" s="8">
        <f t="shared" si="8"/>
        <v>17</v>
      </c>
      <c r="F26" s="10">
        <f t="shared" si="0"/>
        <v>3.5321005609806775E-3</v>
      </c>
    </row>
    <row r="27" spans="1:6">
      <c r="A27" s="7" t="s">
        <v>117</v>
      </c>
      <c r="B27" s="8">
        <v>2</v>
      </c>
      <c r="C27" s="8">
        <v>11</v>
      </c>
      <c r="D27" s="8">
        <v>4</v>
      </c>
      <c r="E27" s="8">
        <f t="shared" si="2"/>
        <v>17</v>
      </c>
      <c r="F27" s="10">
        <f t="shared" si="0"/>
        <v>3.5321005609806775E-3</v>
      </c>
    </row>
    <row r="28" spans="1:6">
      <c r="A28" s="7" t="s">
        <v>120</v>
      </c>
      <c r="B28" s="8">
        <v>1</v>
      </c>
      <c r="C28" s="8">
        <v>9</v>
      </c>
      <c r="D28" s="8">
        <v>3</v>
      </c>
      <c r="E28" s="8">
        <f t="shared" si="1"/>
        <v>13</v>
      </c>
      <c r="F28" s="10">
        <f t="shared" si="0"/>
        <v>2.7010180760440473E-3</v>
      </c>
    </row>
    <row r="29" spans="1:6">
      <c r="A29" s="7" t="s">
        <v>116</v>
      </c>
      <c r="B29" s="8">
        <v>4</v>
      </c>
      <c r="C29" s="8">
        <v>5</v>
      </c>
      <c r="D29" s="8">
        <v>4</v>
      </c>
      <c r="E29" s="8">
        <f t="shared" si="1"/>
        <v>13</v>
      </c>
      <c r="F29" s="10">
        <f t="shared" si="0"/>
        <v>2.7010180760440473E-3</v>
      </c>
    </row>
    <row r="30" spans="1:6">
      <c r="A30" s="7" t="s">
        <v>121</v>
      </c>
      <c r="B30" s="8">
        <v>2</v>
      </c>
      <c r="C30" s="8">
        <v>4</v>
      </c>
      <c r="D30" s="8">
        <v>2</v>
      </c>
      <c r="E30" s="8">
        <f t="shared" ref="E30:E41" si="11">SUM(B30:D30)</f>
        <v>8</v>
      </c>
      <c r="F30" s="10">
        <f t="shared" si="0"/>
        <v>1.6621649698732599E-3</v>
      </c>
    </row>
    <row r="31" spans="1:6">
      <c r="A31" s="7" t="s">
        <v>125</v>
      </c>
      <c r="B31" s="8">
        <v>5</v>
      </c>
      <c r="C31" s="8">
        <v>1</v>
      </c>
      <c r="D31" s="8">
        <v>1</v>
      </c>
      <c r="E31" s="8">
        <f t="shared" ref="E31:E37" si="12">SUM(B31:D31)</f>
        <v>7</v>
      </c>
      <c r="F31" s="10">
        <f t="shared" si="0"/>
        <v>1.4543943486391025E-3</v>
      </c>
    </row>
    <row r="32" spans="1:6">
      <c r="A32" s="7" t="s">
        <v>130</v>
      </c>
      <c r="B32" s="8">
        <v>1</v>
      </c>
      <c r="C32" s="8">
        <v>3</v>
      </c>
      <c r="D32" s="8">
        <v>2</v>
      </c>
      <c r="E32" s="8">
        <f t="shared" si="12"/>
        <v>6</v>
      </c>
      <c r="F32" s="10">
        <f t="shared" si="0"/>
        <v>1.246623727404945E-3</v>
      </c>
    </row>
    <row r="33" spans="1:6">
      <c r="A33" s="7" t="s">
        <v>143</v>
      </c>
      <c r="B33" s="8">
        <v>1</v>
      </c>
      <c r="C33" s="8">
        <v>5</v>
      </c>
      <c r="D33" s="8"/>
      <c r="E33" s="8">
        <f t="shared" ref="E33:E34" si="13">SUM(B33:D33)</f>
        <v>6</v>
      </c>
      <c r="F33" s="10">
        <f t="shared" si="0"/>
        <v>1.246623727404945E-3</v>
      </c>
    </row>
    <row r="34" spans="1:6">
      <c r="A34" s="7" t="s">
        <v>122</v>
      </c>
      <c r="B34" s="8">
        <v>1</v>
      </c>
      <c r="C34" s="8">
        <v>3</v>
      </c>
      <c r="D34" s="8">
        <v>2</v>
      </c>
      <c r="E34" s="8">
        <f t="shared" si="13"/>
        <v>6</v>
      </c>
      <c r="F34" s="10">
        <f t="shared" si="0"/>
        <v>1.246623727404945E-3</v>
      </c>
    </row>
    <row r="35" spans="1:6">
      <c r="A35" s="7" t="s">
        <v>118</v>
      </c>
      <c r="B35" s="8">
        <v>1</v>
      </c>
      <c r="C35" s="8">
        <v>3</v>
      </c>
      <c r="D35" s="8">
        <v>1</v>
      </c>
      <c r="E35" s="8">
        <f t="shared" si="12"/>
        <v>5</v>
      </c>
      <c r="F35" s="10">
        <f t="shared" si="0"/>
        <v>1.0388531061707874E-3</v>
      </c>
    </row>
    <row r="36" spans="1:6">
      <c r="A36" s="7" t="s">
        <v>127</v>
      </c>
      <c r="B36" s="8"/>
      <c r="C36" s="8">
        <v>4</v>
      </c>
      <c r="D36" s="8">
        <v>1</v>
      </c>
      <c r="E36" s="8">
        <f t="shared" si="12"/>
        <v>5</v>
      </c>
      <c r="F36" s="10">
        <f t="shared" si="0"/>
        <v>1.0388531061707874E-3</v>
      </c>
    </row>
    <row r="37" spans="1:6">
      <c r="A37" s="7" t="s">
        <v>128</v>
      </c>
      <c r="B37" s="8">
        <v>1</v>
      </c>
      <c r="C37" s="8">
        <v>4</v>
      </c>
      <c r="D37" s="8"/>
      <c r="E37" s="8">
        <f t="shared" si="12"/>
        <v>5</v>
      </c>
      <c r="F37" s="10">
        <f t="shared" si="0"/>
        <v>1.0388531061707874E-3</v>
      </c>
    </row>
    <row r="38" spans="1:6">
      <c r="A38" s="7" t="s">
        <v>123</v>
      </c>
      <c r="B38" s="8"/>
      <c r="C38" s="8">
        <v>3</v>
      </c>
      <c r="D38" s="8">
        <v>2</v>
      </c>
      <c r="E38" s="8">
        <f t="shared" si="11"/>
        <v>5</v>
      </c>
      <c r="F38" s="10">
        <f t="shared" si="0"/>
        <v>1.0388531061707874E-3</v>
      </c>
    </row>
    <row r="39" spans="1:6">
      <c r="A39" s="7" t="s">
        <v>126</v>
      </c>
      <c r="B39" s="8">
        <v>1</v>
      </c>
      <c r="C39" s="8">
        <v>2</v>
      </c>
      <c r="D39" s="8">
        <v>1</v>
      </c>
      <c r="E39" s="8">
        <f t="shared" ref="E39" si="14">SUM(B39:D39)</f>
        <v>4</v>
      </c>
      <c r="F39" s="10">
        <f t="shared" si="0"/>
        <v>8.3108248493662994E-4</v>
      </c>
    </row>
    <row r="40" spans="1:6">
      <c r="A40" s="7" t="s">
        <v>124</v>
      </c>
      <c r="B40" s="8">
        <v>2</v>
      </c>
      <c r="C40" s="8">
        <v>1</v>
      </c>
      <c r="D40" s="8">
        <v>1</v>
      </c>
      <c r="E40" s="8">
        <f t="shared" si="11"/>
        <v>4</v>
      </c>
      <c r="F40" s="10">
        <f t="shared" ref="F40:F71" si="15">E40/$E$61</f>
        <v>8.3108248493662994E-4</v>
      </c>
    </row>
    <row r="41" spans="1:6">
      <c r="A41" s="7" t="s">
        <v>139</v>
      </c>
      <c r="B41" s="8">
        <v>1</v>
      </c>
      <c r="C41" s="8">
        <v>3</v>
      </c>
      <c r="D41" s="8"/>
      <c r="E41" s="8">
        <f t="shared" si="11"/>
        <v>4</v>
      </c>
      <c r="F41" s="10">
        <f t="shared" si="15"/>
        <v>8.3108248493662994E-4</v>
      </c>
    </row>
    <row r="42" spans="1:6">
      <c r="A42" s="7" t="s">
        <v>135</v>
      </c>
      <c r="B42" s="8">
        <v>1</v>
      </c>
      <c r="C42" s="8">
        <v>2</v>
      </c>
      <c r="D42" s="8"/>
      <c r="E42" s="8">
        <f t="shared" ref="E42" si="16">SUM(B42:D42)</f>
        <v>3</v>
      </c>
      <c r="F42" s="10">
        <f t="shared" si="15"/>
        <v>6.2331186370247248E-4</v>
      </c>
    </row>
    <row r="43" spans="1:6">
      <c r="A43" s="7" t="s">
        <v>133</v>
      </c>
      <c r="B43" s="8">
        <v>1</v>
      </c>
      <c r="C43" s="8">
        <v>1</v>
      </c>
      <c r="D43" s="8">
        <v>1</v>
      </c>
      <c r="E43" s="8">
        <f t="shared" ref="E43" si="17">SUM(B43:D43)</f>
        <v>3</v>
      </c>
      <c r="F43" s="10">
        <f t="shared" si="15"/>
        <v>6.2331186370247248E-4</v>
      </c>
    </row>
    <row r="44" spans="1:6">
      <c r="A44" s="7" t="s">
        <v>134</v>
      </c>
      <c r="B44" s="8"/>
      <c r="C44" s="8">
        <v>1</v>
      </c>
      <c r="D44" s="8">
        <v>1</v>
      </c>
      <c r="E44" s="8">
        <f t="shared" si="1"/>
        <v>2</v>
      </c>
      <c r="F44" s="10">
        <f t="shared" si="15"/>
        <v>4.1554124246831497E-4</v>
      </c>
    </row>
    <row r="45" spans="1:6">
      <c r="A45" s="7" t="s">
        <v>146</v>
      </c>
      <c r="B45" s="8"/>
      <c r="C45" s="8">
        <v>2</v>
      </c>
      <c r="D45" s="8"/>
      <c r="E45" s="8">
        <f t="shared" ref="E45:E46" si="18">SUM(B45:D45)</f>
        <v>2</v>
      </c>
      <c r="F45" s="10">
        <f t="shared" si="15"/>
        <v>4.1554124246831497E-4</v>
      </c>
    </row>
    <row r="46" spans="1:6">
      <c r="A46" s="7" t="s">
        <v>141</v>
      </c>
      <c r="B46" s="8"/>
      <c r="C46" s="8">
        <v>1</v>
      </c>
      <c r="D46" s="8">
        <v>1</v>
      </c>
      <c r="E46" s="8">
        <f t="shared" si="18"/>
        <v>2</v>
      </c>
      <c r="F46" s="10">
        <f t="shared" si="15"/>
        <v>4.1554124246831497E-4</v>
      </c>
    </row>
    <row r="47" spans="1:6">
      <c r="A47" s="7" t="s">
        <v>157</v>
      </c>
      <c r="B47" s="8"/>
      <c r="C47" s="8"/>
      <c r="D47" s="8">
        <v>1</v>
      </c>
      <c r="E47" s="8">
        <f t="shared" ref="E47:E53" si="19">SUM(B47:D47)</f>
        <v>1</v>
      </c>
      <c r="F47" s="10">
        <f t="shared" si="15"/>
        <v>2.0777062123415748E-4</v>
      </c>
    </row>
    <row r="48" spans="1:6">
      <c r="A48" s="7" t="s">
        <v>147</v>
      </c>
      <c r="B48" s="8"/>
      <c r="C48" s="8"/>
      <c r="D48" s="8">
        <v>1</v>
      </c>
      <c r="E48" s="8">
        <f t="shared" si="19"/>
        <v>1</v>
      </c>
      <c r="F48" s="10">
        <f t="shared" si="15"/>
        <v>2.0777062123415748E-4</v>
      </c>
    </row>
    <row r="49" spans="1:6">
      <c r="A49" s="7" t="s">
        <v>148</v>
      </c>
      <c r="B49" s="8"/>
      <c r="C49" s="8"/>
      <c r="D49" s="8">
        <v>1</v>
      </c>
      <c r="E49" s="8">
        <f t="shared" si="19"/>
        <v>1</v>
      </c>
      <c r="F49" s="10">
        <f t="shared" si="15"/>
        <v>2.0777062123415748E-4</v>
      </c>
    </row>
    <row r="50" spans="1:6">
      <c r="A50" s="7" t="s">
        <v>137</v>
      </c>
      <c r="B50" s="8"/>
      <c r="C50" s="8">
        <v>1</v>
      </c>
      <c r="D50" s="8"/>
      <c r="E50" s="8">
        <f t="shared" si="19"/>
        <v>1</v>
      </c>
      <c r="F50" s="10">
        <f t="shared" si="15"/>
        <v>2.0777062123415748E-4</v>
      </c>
    </row>
    <row r="51" spans="1:6">
      <c r="A51" s="7" t="s">
        <v>158</v>
      </c>
      <c r="B51" s="8"/>
      <c r="C51" s="8">
        <v>1</v>
      </c>
      <c r="D51" s="8"/>
      <c r="E51" s="8">
        <f t="shared" si="19"/>
        <v>1</v>
      </c>
      <c r="F51" s="10">
        <f t="shared" si="15"/>
        <v>2.0777062123415748E-4</v>
      </c>
    </row>
    <row r="52" spans="1:6">
      <c r="A52" s="7" t="s">
        <v>155</v>
      </c>
      <c r="B52" s="8">
        <v>1</v>
      </c>
      <c r="C52" s="8"/>
      <c r="D52" s="8"/>
      <c r="E52" s="8">
        <f t="shared" si="19"/>
        <v>1</v>
      </c>
      <c r="F52" s="10">
        <f t="shared" si="15"/>
        <v>2.0777062123415748E-4</v>
      </c>
    </row>
    <row r="53" spans="1:6">
      <c r="A53" s="7" t="s">
        <v>140</v>
      </c>
      <c r="B53" s="8"/>
      <c r="C53" s="8">
        <v>1</v>
      </c>
      <c r="D53" s="8"/>
      <c r="E53" s="8">
        <f t="shared" si="19"/>
        <v>1</v>
      </c>
      <c r="F53" s="10">
        <f t="shared" si="15"/>
        <v>2.0777062123415748E-4</v>
      </c>
    </row>
    <row r="54" spans="1:6">
      <c r="A54" s="7" t="s">
        <v>156</v>
      </c>
      <c r="B54" s="8"/>
      <c r="C54" s="8">
        <v>1</v>
      </c>
      <c r="D54" s="8"/>
      <c r="E54" s="8">
        <f t="shared" si="1"/>
        <v>1</v>
      </c>
      <c r="F54" s="10">
        <f t="shared" si="15"/>
        <v>2.0777062123415748E-4</v>
      </c>
    </row>
    <row r="55" spans="1:6">
      <c r="A55" s="7" t="s">
        <v>149</v>
      </c>
      <c r="B55" s="8"/>
      <c r="C55" s="8">
        <v>1</v>
      </c>
      <c r="D55" s="8"/>
      <c r="E55" s="8">
        <f t="shared" si="1"/>
        <v>1</v>
      </c>
      <c r="F55" s="10">
        <f t="shared" si="15"/>
        <v>2.0777062123415748E-4</v>
      </c>
    </row>
    <row r="56" spans="1:6">
      <c r="A56" s="7" t="s">
        <v>145</v>
      </c>
      <c r="B56" s="8"/>
      <c r="C56" s="8"/>
      <c r="D56" s="8">
        <v>1</v>
      </c>
      <c r="E56" s="8">
        <f t="shared" si="1"/>
        <v>1</v>
      </c>
      <c r="F56" s="10">
        <f t="shared" si="15"/>
        <v>2.0777062123415748E-4</v>
      </c>
    </row>
    <row r="57" spans="1:6">
      <c r="A57" s="7" t="s">
        <v>136</v>
      </c>
      <c r="B57" s="8"/>
      <c r="C57" s="8"/>
      <c r="D57" s="8">
        <v>1</v>
      </c>
      <c r="E57" s="8">
        <f t="shared" si="1"/>
        <v>1</v>
      </c>
      <c r="F57" s="10">
        <f t="shared" si="15"/>
        <v>2.0777062123415748E-4</v>
      </c>
    </row>
    <row r="58" spans="1:6">
      <c r="A58" s="7" t="s">
        <v>142</v>
      </c>
      <c r="B58" s="8"/>
      <c r="C58" s="8"/>
      <c r="D58" s="8">
        <v>1</v>
      </c>
      <c r="E58" s="8">
        <f t="shared" si="1"/>
        <v>1</v>
      </c>
      <c r="F58" s="10">
        <f t="shared" si="15"/>
        <v>2.0777062123415748E-4</v>
      </c>
    </row>
    <row r="59" spans="1:6">
      <c r="A59" s="7" t="s">
        <v>132</v>
      </c>
      <c r="B59" s="8">
        <v>1</v>
      </c>
      <c r="C59" s="8"/>
      <c r="D59" s="8"/>
      <c r="E59" s="8">
        <f t="shared" si="1"/>
        <v>1</v>
      </c>
      <c r="F59" s="10">
        <f t="shared" si="15"/>
        <v>2.0777062123415748E-4</v>
      </c>
    </row>
    <row r="60" spans="1:6">
      <c r="A60" s="7" t="s">
        <v>138</v>
      </c>
      <c r="B60" s="8"/>
      <c r="C60" s="8">
        <v>1</v>
      </c>
      <c r="D60" s="8"/>
      <c r="E60" s="8">
        <f t="shared" si="1"/>
        <v>1</v>
      </c>
      <c r="F60" s="10">
        <f t="shared" si="15"/>
        <v>2.0777062123415748E-4</v>
      </c>
    </row>
    <row r="61" spans="1:6">
      <c r="A61" s="11" t="s">
        <v>17</v>
      </c>
      <c r="B61" s="12">
        <f>SUM(B8:B60)</f>
        <v>863</v>
      </c>
      <c r="C61" s="12">
        <f>SUM(C8:C60)</f>
        <v>2845</v>
      </c>
      <c r="D61" s="12">
        <f>SUM(D8:D60)</f>
        <v>1105</v>
      </c>
      <c r="E61" s="12">
        <f>SUM(E8:E60)</f>
        <v>4813</v>
      </c>
      <c r="F61" s="14">
        <f>SUM(F8:F60)</f>
        <v>0.99999999999999956</v>
      </c>
    </row>
    <row r="62" spans="1:6" s="16" customFormat="1">
      <c r="B62" s="19"/>
      <c r="C62" s="19"/>
      <c r="D62" s="19"/>
      <c r="E62" s="19"/>
    </row>
    <row r="63" spans="1:6">
      <c r="A63" s="15" t="s">
        <v>12</v>
      </c>
      <c r="B63" s="20"/>
      <c r="C63" s="20"/>
      <c r="D63" s="20"/>
      <c r="E63" s="20"/>
    </row>
    <row r="64" spans="1:6">
      <c r="A64" s="17" t="s">
        <v>160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DefaultAccount</cp:lastModifiedBy>
  <cp:lastPrinted>2020-05-08T19:12:39Z</cp:lastPrinted>
  <dcterms:created xsi:type="dcterms:W3CDTF">2018-12-28T13:45:09Z</dcterms:created>
  <dcterms:modified xsi:type="dcterms:W3CDTF">2023-02-17T15:08:20Z</dcterms:modified>
</cp:coreProperties>
</file>