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externalReferences>
    <externalReference r:id="rId4"/>
  </externalReference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Etária'!$A$7:$F$60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4" i="9" l="1"/>
  <c r="E13" i="9"/>
  <c r="L21" i="8"/>
  <c r="K21" i="8"/>
  <c r="H21" i="8"/>
  <c r="L20" i="8"/>
  <c r="K20" i="8"/>
  <c r="H20" i="8"/>
  <c r="B60" i="8"/>
  <c r="C60" i="8"/>
  <c r="F61" i="13"/>
  <c r="E61" i="13"/>
  <c r="D61" i="13"/>
  <c r="C61" i="13"/>
  <c r="B61" i="13"/>
  <c r="G60" i="13"/>
  <c r="G59" i="13"/>
  <c r="G58" i="13"/>
  <c r="G57" i="13"/>
  <c r="G56" i="13"/>
  <c r="G61" i="13" s="1"/>
  <c r="G55" i="13"/>
  <c r="K52" i="13"/>
  <c r="G52" i="13"/>
  <c r="H48" i="13" s="1"/>
  <c r="F52" i="13"/>
  <c r="E52" i="13"/>
  <c r="D52" i="13"/>
  <c r="C52" i="13"/>
  <c r="B52" i="13"/>
  <c r="E43" i="13"/>
  <c r="A43" i="13"/>
  <c r="K41" i="13"/>
  <c r="J41" i="13"/>
  <c r="I41" i="13"/>
  <c r="K40" i="13"/>
  <c r="J40" i="13"/>
  <c r="I40" i="13"/>
  <c r="J39" i="13"/>
  <c r="I39" i="13"/>
  <c r="K39" i="13" s="1"/>
  <c r="J38" i="13"/>
  <c r="I38" i="13"/>
  <c r="J37" i="13"/>
  <c r="I37" i="13"/>
  <c r="K37" i="13" s="1"/>
  <c r="J36" i="13"/>
  <c r="I36" i="13"/>
  <c r="K36" i="13" s="1"/>
  <c r="J35" i="13"/>
  <c r="I35" i="13"/>
  <c r="J34" i="13"/>
  <c r="I34" i="13"/>
  <c r="I43" i="13" s="1"/>
  <c r="E13" i="13"/>
  <c r="I7" i="13"/>
  <c r="E7" i="13"/>
  <c r="M21" i="8" l="1"/>
  <c r="M20" i="8"/>
  <c r="K43" i="13"/>
  <c r="H58" i="13"/>
  <c r="K35" i="13"/>
  <c r="K38" i="13"/>
  <c r="H49" i="13"/>
  <c r="J43" i="13"/>
  <c r="H59" i="13"/>
  <c r="H57" i="13"/>
  <c r="H55" i="13"/>
  <c r="E14" i="13"/>
  <c r="E15" i="13" s="1"/>
  <c r="B30" i="13" s="1"/>
  <c r="H60" i="13"/>
  <c r="H46" i="13"/>
  <c r="H50" i="13"/>
  <c r="H56" i="13"/>
  <c r="K34" i="13"/>
  <c r="H47" i="13"/>
  <c r="H51" i="13"/>
  <c r="C30" i="13" l="1"/>
  <c r="C27" i="13"/>
  <c r="C23" i="13"/>
  <c r="C26" i="13"/>
  <c r="C22" i="13"/>
  <c r="C28" i="13"/>
  <c r="C24" i="13"/>
  <c r="C20" i="13"/>
  <c r="C29" i="13"/>
  <c r="C25" i="13"/>
  <c r="C21" i="13"/>
  <c r="E19" i="9" l="1"/>
  <c r="E18" i="9"/>
  <c r="L15" i="8"/>
  <c r="K15" i="8"/>
  <c r="H15" i="8"/>
  <c r="L14" i="8"/>
  <c r="K14" i="8"/>
  <c r="H14" i="8"/>
  <c r="M15" i="8" l="1"/>
  <c r="M14" i="8"/>
  <c r="E23" i="9"/>
  <c r="E22" i="9"/>
  <c r="L18" i="8"/>
  <c r="K18" i="8"/>
  <c r="H18" i="8"/>
  <c r="L17" i="8"/>
  <c r="K17" i="8"/>
  <c r="H17" i="8"/>
  <c r="L16" i="8"/>
  <c r="K16" i="8"/>
  <c r="H16" i="8"/>
  <c r="M18" i="8" l="1"/>
  <c r="M16" i="8"/>
  <c r="M17" i="8"/>
  <c r="E21" i="9"/>
  <c r="E24" i="9"/>
  <c r="L23" i="8"/>
  <c r="K23" i="8"/>
  <c r="H23" i="8"/>
  <c r="L22" i="8"/>
  <c r="K22" i="8"/>
  <c r="H22" i="8"/>
  <c r="M22" i="8" l="1"/>
  <c r="M23" i="8"/>
  <c r="E11" i="9"/>
  <c r="L19" i="8"/>
  <c r="K19" i="8"/>
  <c r="H19" i="8"/>
  <c r="M19" i="8" l="1"/>
  <c r="E17" i="9"/>
  <c r="L13" i="8"/>
  <c r="K13" i="8"/>
  <c r="H13" i="8"/>
  <c r="M13" i="8" l="1"/>
  <c r="E20" i="9"/>
  <c r="E16" i="9"/>
  <c r="L25" i="8"/>
  <c r="K25" i="8"/>
  <c r="H25" i="8"/>
  <c r="L24" i="8"/>
  <c r="K24" i="8"/>
  <c r="H24" i="8"/>
  <c r="M25" i="8" l="1"/>
  <c r="M24" i="8"/>
  <c r="E32" i="9"/>
  <c r="E31" i="9"/>
  <c r="L12" i="8"/>
  <c r="K12" i="8"/>
  <c r="H12" i="8"/>
  <c r="L11" i="8"/>
  <c r="K11" i="8"/>
  <c r="H11" i="8"/>
  <c r="M12" i="8" l="1"/>
  <c r="M11" i="8"/>
  <c r="E25" i="9"/>
  <c r="E15" i="9"/>
  <c r="E12" i="9"/>
  <c r="E10" i="9"/>
  <c r="L26" i="8"/>
  <c r="K26" i="8"/>
  <c r="H26" i="8"/>
  <c r="L31" i="8"/>
  <c r="K31" i="8"/>
  <c r="H31" i="8"/>
  <c r="L30" i="8"/>
  <c r="K30" i="8"/>
  <c r="H30" i="8"/>
  <c r="M30" i="8" l="1"/>
  <c r="M31" i="8"/>
  <c r="M26" i="8"/>
  <c r="L41" i="8"/>
  <c r="K41" i="8"/>
  <c r="H41" i="8"/>
  <c r="L40" i="8"/>
  <c r="K40" i="8"/>
  <c r="H40" i="8"/>
  <c r="L39" i="8"/>
  <c r="K39" i="8"/>
  <c r="H39" i="8"/>
  <c r="L38" i="8"/>
  <c r="K38" i="8"/>
  <c r="H38" i="8"/>
  <c r="L37" i="8"/>
  <c r="K37" i="8"/>
  <c r="H37" i="8"/>
  <c r="L36" i="8"/>
  <c r="K36" i="8"/>
  <c r="H36" i="8"/>
  <c r="L35" i="8"/>
  <c r="K35" i="8"/>
  <c r="H35" i="8"/>
  <c r="L34" i="8"/>
  <c r="K34" i="8"/>
  <c r="H34" i="8"/>
  <c r="L33" i="8"/>
  <c r="K33" i="8"/>
  <c r="H33" i="8"/>
  <c r="E35" i="9"/>
  <c r="E34" i="9"/>
  <c r="E33" i="9"/>
  <c r="E30" i="9"/>
  <c r="E29" i="9"/>
  <c r="B60" i="9"/>
  <c r="C60" i="9"/>
  <c r="D60" i="9"/>
  <c r="M33" i="8" l="1"/>
  <c r="M40" i="8"/>
  <c r="M38" i="8"/>
  <c r="M34" i="8"/>
  <c r="M37" i="8"/>
  <c r="M36" i="8"/>
  <c r="M41" i="8"/>
  <c r="M35" i="8"/>
  <c r="M39" i="8"/>
  <c r="E37" i="9"/>
  <c r="L42" i="8"/>
  <c r="K42" i="8"/>
  <c r="H42" i="8"/>
  <c r="M42" i="8" l="1"/>
  <c r="E41" i="9"/>
  <c r="L45" i="8"/>
  <c r="K45" i="8"/>
  <c r="H45" i="8"/>
  <c r="M45" i="8" l="1"/>
  <c r="E39" i="9"/>
  <c r="E38" i="9"/>
  <c r="E36" i="9"/>
  <c r="E28" i="9"/>
  <c r="L43" i="8" l="1"/>
  <c r="K43" i="8"/>
  <c r="H43" i="8"/>
  <c r="L32" i="8"/>
  <c r="K32" i="8"/>
  <c r="H32" i="8"/>
  <c r="M43" i="8" l="1"/>
  <c r="M32" i="8"/>
  <c r="E40" i="9"/>
  <c r="L29" i="8"/>
  <c r="K29" i="8"/>
  <c r="H29" i="8"/>
  <c r="M29" i="8" l="1"/>
  <c r="L44" i="8"/>
  <c r="K44" i="8"/>
  <c r="H44" i="8"/>
  <c r="E43" i="9"/>
  <c r="E44" i="9"/>
  <c r="M44" i="8" l="1"/>
  <c r="E51" i="9"/>
  <c r="E50" i="9"/>
  <c r="E49" i="9"/>
  <c r="E48" i="9"/>
  <c r="E47" i="9"/>
  <c r="E46" i="9"/>
  <c r="E45" i="9"/>
  <c r="L53" i="8"/>
  <c r="K53" i="8"/>
  <c r="H53" i="8"/>
  <c r="L52" i="8"/>
  <c r="K52" i="8"/>
  <c r="H52" i="8"/>
  <c r="L51" i="8"/>
  <c r="K51" i="8"/>
  <c r="H51" i="8"/>
  <c r="L50" i="8"/>
  <c r="K50" i="8"/>
  <c r="H50" i="8"/>
  <c r="L49" i="8"/>
  <c r="K49" i="8"/>
  <c r="H49" i="8"/>
  <c r="L48" i="8"/>
  <c r="K48" i="8"/>
  <c r="H48" i="8"/>
  <c r="M51" i="8" l="1"/>
  <c r="M50" i="8"/>
  <c r="M48" i="8"/>
  <c r="M52" i="8"/>
  <c r="M53" i="8"/>
  <c r="M49" i="8"/>
  <c r="E59" i="9"/>
  <c r="E58" i="9"/>
  <c r="E57" i="9"/>
  <c r="E56" i="9"/>
  <c r="E55" i="9"/>
  <c r="E54" i="9"/>
  <c r="E53" i="9"/>
  <c r="E52" i="9"/>
  <c r="E42" i="9"/>
  <c r="E27" i="9"/>
  <c r="E26" i="9"/>
  <c r="E9" i="9"/>
  <c r="E8" i="9"/>
  <c r="L55" i="8" l="1"/>
  <c r="K55" i="8"/>
  <c r="H55" i="8"/>
  <c r="L54" i="8"/>
  <c r="K54" i="8"/>
  <c r="H54" i="8"/>
  <c r="M55" i="8" l="1"/>
  <c r="M54" i="8"/>
  <c r="L59" i="8"/>
  <c r="K59" i="8"/>
  <c r="L58" i="8"/>
  <c r="K58" i="8"/>
  <c r="L57" i="8"/>
  <c r="K57" i="8"/>
  <c r="L56" i="8"/>
  <c r="K56" i="8"/>
  <c r="L47" i="8"/>
  <c r="K47" i="8"/>
  <c r="L46" i="8"/>
  <c r="K46" i="8"/>
  <c r="L28" i="8"/>
  <c r="K28" i="8"/>
  <c r="L27" i="8"/>
  <c r="K27" i="8"/>
  <c r="L10" i="8"/>
  <c r="K10" i="8"/>
  <c r="L9" i="8"/>
  <c r="K9" i="8"/>
  <c r="H59" i="8"/>
  <c r="H58" i="8"/>
  <c r="H57" i="8"/>
  <c r="H56" i="8"/>
  <c r="H47" i="8"/>
  <c r="H46" i="8"/>
  <c r="H28" i="8"/>
  <c r="H27" i="8"/>
  <c r="H10" i="8"/>
  <c r="H9" i="8"/>
  <c r="M56" i="8" l="1"/>
  <c r="M10" i="8"/>
  <c r="M28" i="8"/>
  <c r="M47" i="8"/>
  <c r="M57" i="8"/>
  <c r="M59" i="8"/>
  <c r="M9" i="8"/>
  <c r="M46" i="8"/>
  <c r="M58" i="8"/>
  <c r="M27" i="8"/>
  <c r="D60" i="8" l="1"/>
  <c r="E60" i="8"/>
  <c r="F60" i="8"/>
  <c r="G60" i="8"/>
  <c r="L8" i="8" l="1"/>
  <c r="K8" i="8"/>
  <c r="H8" i="8"/>
  <c r="K60" i="8" l="1"/>
  <c r="L60" i="8"/>
  <c r="H60" i="8"/>
  <c r="M8" i="8"/>
  <c r="E60" i="9"/>
  <c r="F13" i="9" l="1"/>
  <c r="F14" i="9"/>
  <c r="I20" i="8"/>
  <c r="I21" i="8"/>
  <c r="F18" i="9"/>
  <c r="F19" i="9"/>
  <c r="I14" i="8"/>
  <c r="I15" i="8"/>
  <c r="F22" i="9"/>
  <c r="F23" i="9"/>
  <c r="I17" i="8"/>
  <c r="I18" i="8"/>
  <c r="I23" i="8"/>
  <c r="I16" i="8"/>
  <c r="F24" i="9"/>
  <c r="F21" i="9"/>
  <c r="I19" i="8"/>
  <c r="I22" i="8"/>
  <c r="F17" i="9"/>
  <c r="F11" i="9"/>
  <c r="I25" i="8"/>
  <c r="I13" i="8"/>
  <c r="F16" i="9"/>
  <c r="F20" i="9"/>
  <c r="I12" i="8"/>
  <c r="I24" i="8"/>
  <c r="F31" i="9"/>
  <c r="F32" i="9"/>
  <c r="I26" i="8"/>
  <c r="I11" i="8"/>
  <c r="F10" i="9"/>
  <c r="F12" i="9"/>
  <c r="F15" i="9"/>
  <c r="F25" i="9"/>
  <c r="I30" i="8"/>
  <c r="I31" i="8"/>
  <c r="I34" i="8"/>
  <c r="I33" i="8"/>
  <c r="I41" i="8"/>
  <c r="I39" i="8"/>
  <c r="I37" i="8"/>
  <c r="I35" i="8"/>
  <c r="I40" i="8"/>
  <c r="I38" i="8"/>
  <c r="I36" i="8"/>
  <c r="F30" i="9"/>
  <c r="F35" i="9"/>
  <c r="F33" i="9"/>
  <c r="F34" i="9"/>
  <c r="F29" i="9"/>
  <c r="F41" i="9"/>
  <c r="F37" i="9"/>
  <c r="I45" i="8"/>
  <c r="I42" i="8"/>
  <c r="F40" i="9"/>
  <c r="F38" i="9"/>
  <c r="F39" i="9"/>
  <c r="F28" i="9"/>
  <c r="F36" i="9"/>
  <c r="I32" i="8"/>
  <c r="I43" i="8"/>
  <c r="I44" i="8"/>
  <c r="I29" i="8"/>
  <c r="F44" i="9"/>
  <c r="F43" i="9"/>
  <c r="F56" i="9"/>
  <c r="F49" i="9"/>
  <c r="F51" i="9"/>
  <c r="F48" i="9"/>
  <c r="F46" i="9"/>
  <c r="F45" i="9"/>
  <c r="F47" i="9"/>
  <c r="F50" i="9"/>
  <c r="I51" i="8"/>
  <c r="I49" i="8"/>
  <c r="I48" i="8"/>
  <c r="I53" i="8"/>
  <c r="I52" i="8"/>
  <c r="I50" i="8"/>
  <c r="F55" i="9"/>
  <c r="I54" i="8"/>
  <c r="I55" i="8"/>
  <c r="I46" i="8"/>
  <c r="I59" i="8"/>
  <c r="I9" i="8"/>
  <c r="I57" i="8"/>
  <c r="I27" i="8"/>
  <c r="I58" i="8"/>
  <c r="I10" i="8"/>
  <c r="I47" i="8"/>
  <c r="I28" i="8"/>
  <c r="I56" i="8"/>
  <c r="F52" i="9"/>
  <c r="F57" i="9"/>
  <c r="F58" i="9"/>
  <c r="F59" i="9"/>
  <c r="M60" i="8"/>
  <c r="F26" i="9"/>
  <c r="F54" i="9"/>
  <c r="I8" i="8"/>
  <c r="F27" i="9"/>
  <c r="F53" i="9"/>
  <c r="F9" i="9"/>
  <c r="F8" i="9"/>
  <c r="F42" i="9"/>
  <c r="N20" i="8" l="1"/>
  <c r="N21" i="8"/>
  <c r="N14" i="8"/>
  <c r="N15" i="8"/>
  <c r="N17" i="8"/>
  <c r="N18" i="8"/>
  <c r="N23" i="8"/>
  <c r="N16" i="8"/>
  <c r="N19" i="8"/>
  <c r="N22" i="8"/>
  <c r="N25" i="8"/>
  <c r="N13" i="8"/>
  <c r="N12" i="8"/>
  <c r="N24" i="8"/>
  <c r="N26" i="8"/>
  <c r="N11" i="8"/>
  <c r="N30" i="8"/>
  <c r="N31" i="8"/>
  <c r="N35" i="8"/>
  <c r="N33" i="8"/>
  <c r="N41" i="8"/>
  <c r="N39" i="8"/>
  <c r="N37" i="8"/>
  <c r="N38" i="8"/>
  <c r="N36" i="8"/>
  <c r="N34" i="8"/>
  <c r="N40" i="8"/>
  <c r="N45" i="8"/>
  <c r="N42" i="8"/>
  <c r="N32" i="8"/>
  <c r="N43" i="8"/>
  <c r="N44" i="8"/>
  <c r="N29" i="8"/>
  <c r="N53" i="8"/>
  <c r="N50" i="8"/>
  <c r="N49" i="8"/>
  <c r="N48" i="8"/>
  <c r="N52" i="8"/>
  <c r="N51" i="8"/>
  <c r="N54" i="8"/>
  <c r="N55" i="8"/>
  <c r="N9" i="8"/>
  <c r="N27" i="8"/>
  <c r="N58" i="8"/>
  <c r="N28" i="8"/>
  <c r="N56" i="8"/>
  <c r="N57" i="8"/>
  <c r="N47" i="8"/>
  <c r="N10" i="8"/>
  <c r="N59" i="8"/>
  <c r="N46" i="8"/>
  <c r="I60" i="8"/>
  <c r="F60" i="9"/>
  <c r="N8" i="8"/>
  <c r="N60" i="8" l="1"/>
</calcChain>
</file>

<file path=xl/sharedStrings.xml><?xml version="1.0" encoding="utf-8"?>
<sst xmlns="http://schemas.openxmlformats.org/spreadsheetml/2006/main" count="255" uniqueCount="162">
  <si>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</si>
  <si>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</si>
  <si>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</si>
  <si>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</si>
  <si>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</si>
  <si>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</si>
  <si>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</si>
  <si>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</si>
  <si>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</si>
  <si>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</si>
  <si>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</si>
  <si>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</si>
  <si>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</si>
  <si>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</si>
  <si>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</si>
  <si>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</si>
  <si>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</si>
  <si>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</si>
  <si>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</si>
  <si>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</si>
  <si>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</si>
  <si>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</si>
  <si>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</si>
  <si>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</si>
  <si>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</si>
  <si>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</si>
  <si>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</si>
  <si>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</si>
  <si>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</si>
  <si>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</si>
  <si>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</si>
  <si>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</si>
  <si>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</si>
  <si>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</si>
  <si>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</si>
  <si>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</si>
  <si>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</si>
  <si>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</si>
  <si>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</si>
  <si>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</si>
  <si>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</si>
  <si>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</si>
  <si>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</si>
  <si>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</si>
  <si>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</si>
  <si>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</si>
  <si>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</si>
  <si>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</si>
  <si>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</si>
  <si>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</si>
  <si>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</si>
  <si>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</si>
  <si>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</si>
  <si>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</si>
  <si>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</si>
  <si>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</si>
  <si>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</si>
  <si>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</si>
  <si>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</si>
  <si>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</si>
  <si>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</si>
  <si>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</si>
  <si>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</si>
  <si>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</si>
  <si>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</si>
  <si>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</si>
  <si>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</si>
  <si>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</si>
  <si>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</si>
  <si>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</si>
  <si>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</si>
  <si>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</si>
  <si>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</si>
  <si>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</si>
  <si>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</si>
  <si>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</si>
  <si>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</si>
  <si>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</si>
  <si>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</si>
  <si>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</si>
  <si>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</si>
  <si>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</si>
  <si>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</si>
  <si>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</si>
  <si>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</si>
  <si>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</si>
  <si>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</si>
  <si>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</si>
  <si>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</si>
  <si>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</si>
  <si>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</si>
  <si>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</si>
  <si>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</si>
  <si>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</si>
  <si>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</si>
  <si>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</si>
  <si>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</si>
  <si>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</si>
  <si>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</si>
  <si>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</si>
  <si>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</si>
  <si>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</si>
  <si>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</si>
  <si>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</si>
  <si>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</si>
  <si>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</si>
  <si>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</si>
  <si>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</si>
  <si>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</si>
  <si>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</si>
  <si>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</si>
  <si>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</si>
  <si>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</si>
  <si>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</si>
  <si>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</si>
  <si>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</si>
  <si>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</si>
  <si>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</si>
  <si>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</si>
  <si>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</si>
  <si>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</si>
  <si>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</si>
  <si>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</si>
  <si>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</si>
  <si>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</si>
  <si>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</si>
  <si>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</si>
  <si>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</si>
  <si>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</si>
  <si>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</si>
  <si>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</si>
  <si>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</si>
  <si>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</si>
  <si>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</si>
  <si>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</si>
  <si>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</si>
  <si>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</si>
  <si>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</si>
  <si>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</si>
  <si>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</si>
  <si>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</si>
  <si>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</si>
  <si>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</si>
  <si>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</si>
  <si>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</si>
  <si>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ADULTERAÇÃO DE SINAL IDENTIFICADOR DE VEÍCULO AUTOMOTOR</t>
  </si>
  <si>
    <t>DIRIGIR SEM HABILITAÇÃO</t>
  </si>
  <si>
    <t>FURTO SIMPLES TENTADO</t>
  </si>
  <si>
    <t>CALÚNIA, DIFAMAÇÃO E INJÚRIA</t>
  </si>
  <si>
    <t>ESTELIONATO E OUTRAS FRAUDES</t>
  </si>
  <si>
    <t>31.12.2022</t>
  </si>
  <si>
    <t xml:space="preserve"> CENTRO DE ATENDIMENTO SOCIOEDUCATIVO AO ADOLESCENTE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</si>
  <si>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</si>
  <si>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</si>
  <si>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t>Série de 
Referência
(Matriculados)</t>
  </si>
  <si>
    <t>BOLETIM ESTATÍSTICO DIÁRIO DA FUNDAÇÃO CASA - POSIÇÃO 03/02/2023 - 10h15</t>
  </si>
  <si>
    <t>ATOS INFRACIONAIS POR ARTIGO DO ECA - POSIÇÃO EM 03.02.2023</t>
  </si>
  <si>
    <t>POSIÇÃO:- CORTE AIO 03.02.2023</t>
  </si>
  <si>
    <t>ATOS INFRACIONAIS POR FAIXA ETÁRIA - POSIÇÃO EM 03.02.2023</t>
  </si>
  <si>
    <t>SEQÜESTRO OU CÁRCERE PRIVADO QUALIFICADO</t>
  </si>
  <si>
    <t>VIOLAÇÃO DE DOMICÍLIO</t>
  </si>
  <si>
    <t>DESTRUIÇÃO, SUBTRAÇÃO OU OCULTAÇÃO DE CADÁVER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</si>
</sst>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_(* #,##0.00_);_(* \(#,##0.00\);_(* &quot;-&quot;??_);_(@_)"/>
    <numFmt numFmtId="166" formatCode="0.00000000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3" fillId="0" borderId="0" xfId="3" applyFont="1" applyBorder="1" applyAlignment="1" applyProtection="1">
      <alignment horizontal="left" vertical="center"/>
      <protection hidden="1"/>
    </xf>
    <xf numFmtId="0" fontId="24" fillId="0" borderId="0" xfId="3" applyFont="1" applyBorder="1" applyAlignment="1" applyProtection="1">
      <alignment horizontal="center" vertical="center"/>
      <protection hidden="1"/>
    </xf>
    <xf numFmtId="14" fontId="27" fillId="5" borderId="12" xfId="3" applyNumberFormat="1" applyFont="1" applyFill="1" applyBorder="1" applyAlignment="1" applyProtection="1">
      <alignment horizontal="center" vertical="center"/>
      <protection locked="0"/>
    </xf>
    <xf numFmtId="14" fontId="27" fillId="5" borderId="13" xfId="3" applyNumberFormat="1" applyFont="1" applyFill="1" applyBorder="1" applyAlignment="1" applyProtection="1">
      <alignment horizontal="center" vertical="center"/>
      <protection locked="0"/>
    </xf>
    <xf numFmtId="0" fontId="28" fillId="0" borderId="0" xfId="3" applyFont="1" applyFill="1" applyBorder="1" applyAlignment="1" applyProtection="1">
      <alignment horizontal="center" vertical="center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29" fillId="5" borderId="13" xfId="0" applyFont="1" applyFill="1" applyBorder="1" applyAlignment="1" applyProtection="1">
      <alignment vertical="center"/>
      <protection hidden="1"/>
    </xf>
    <xf numFmtId="0" fontId="28" fillId="0" borderId="14" xfId="3" applyFont="1" applyFill="1" applyBorder="1" applyAlignment="1" applyProtection="1">
      <alignment horizontal="center" vertical="center"/>
      <protection hidden="1"/>
    </xf>
    <xf numFmtId="0" fontId="28" fillId="0" borderId="0" xfId="3" applyFont="1" applyBorder="1" applyAlignment="1" applyProtection="1">
      <alignment horizontal="center" vertical="center"/>
      <protection locked="0"/>
    </xf>
    <xf numFmtId="0" fontId="28" fillId="0" borderId="15" xfId="3" applyFont="1" applyBorder="1" applyAlignment="1" applyProtection="1">
      <alignment horizontal="center" vertical="center"/>
      <protection locked="0"/>
    </xf>
    <xf numFmtId="0" fontId="28" fillId="0" borderId="14" xfId="3" applyFont="1" applyBorder="1" applyAlignment="1" applyProtection="1">
      <alignment horizontal="center" vertical="center"/>
      <protection hidden="1"/>
    </xf>
    <xf numFmtId="0" fontId="28" fillId="0" borderId="0" xfId="3" applyFont="1" applyFill="1" applyBorder="1" applyAlignment="1" applyProtection="1">
      <alignment horizontal="center" vertical="center"/>
      <protection locked="0"/>
    </xf>
    <xf numFmtId="0" fontId="28" fillId="0" borderId="15" xfId="3" applyFont="1" applyFill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28" fillId="0" borderId="16" xfId="3" applyFont="1" applyBorder="1" applyAlignment="1" applyProtection="1">
      <alignment horizontal="center" vertical="center"/>
      <protection hidden="1"/>
    </xf>
    <xf numFmtId="0" fontId="28" fillId="0" borderId="17" xfId="3" applyFont="1" applyFill="1" applyBorder="1" applyAlignment="1" applyProtection="1">
      <alignment horizontal="center" vertical="center"/>
      <protection locked="0"/>
    </xf>
    <xf numFmtId="0" fontId="28" fillId="0" borderId="18" xfId="3" applyFont="1" applyFill="1" applyBorder="1" applyAlignment="1" applyProtection="1">
      <alignment horizontal="center" vertical="center"/>
      <protection locked="0"/>
    </xf>
    <xf numFmtId="0" fontId="28" fillId="6" borderId="14" xfId="3" applyFont="1" applyFill="1" applyBorder="1" applyAlignment="1" applyProtection="1">
      <alignment horizontal="center" vertical="center"/>
      <protection hidden="1"/>
    </xf>
    <xf numFmtId="0" fontId="27" fillId="6" borderId="0" xfId="3" applyFont="1" applyFill="1" applyBorder="1" applyAlignment="1" applyProtection="1">
      <alignment horizontal="center" vertical="center"/>
      <protection locked="0"/>
    </xf>
    <xf numFmtId="0" fontId="27" fillId="6" borderId="15" xfId="3" applyFont="1" applyFill="1" applyBorder="1" applyAlignment="1" applyProtection="1">
      <alignment horizontal="center" vertical="center"/>
      <protection locked="0"/>
    </xf>
    <xf numFmtId="0" fontId="27" fillId="0" borderId="11" xfId="3" applyFont="1" applyBorder="1" applyAlignment="1" applyProtection="1">
      <alignment horizontal="center" vertical="center"/>
      <protection hidden="1"/>
    </xf>
    <xf numFmtId="1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6" xfId="3" applyFont="1" applyFill="1" applyBorder="1" applyAlignment="1" applyProtection="1">
      <alignment horizontal="center" vertical="center"/>
      <protection hidden="1"/>
    </xf>
    <xf numFmtId="10" fontId="28" fillId="0" borderId="18" xfId="3" applyNumberFormat="1" applyFont="1" applyFill="1" applyBorder="1" applyAlignment="1" applyProtection="1">
      <alignment horizontal="center" vertical="center"/>
      <protection locked="0"/>
    </xf>
    <xf numFmtId="166" fontId="25" fillId="0" borderId="0" xfId="3" applyNumberFormat="1" applyFont="1" applyFill="1" applyBorder="1" applyAlignment="1" applyProtection="1">
      <alignment horizontal="center" vertical="center"/>
      <protection hidden="1"/>
    </xf>
    <xf numFmtId="0" fontId="28" fillId="6" borderId="16" xfId="3" applyFont="1" applyFill="1" applyBorder="1" applyAlignment="1" applyProtection="1">
      <alignment horizontal="center" vertical="center"/>
      <protection hidden="1"/>
    </xf>
    <xf numFmtId="0" fontId="27" fillId="6" borderId="17" xfId="3" applyFont="1" applyFill="1" applyBorder="1" applyAlignment="1" applyProtection="1">
      <alignment horizontal="center" vertical="center"/>
      <protection locked="0"/>
    </xf>
    <xf numFmtId="0" fontId="27" fillId="6" borderId="18" xfId="3" applyFont="1" applyFill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29" fillId="5" borderId="11" xfId="0" applyFon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protection hidden="1"/>
    </xf>
    <xf numFmtId="0" fontId="27" fillId="5" borderId="11" xfId="3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0" fontId="25" fillId="0" borderId="15" xfId="3" applyNumberFormat="1" applyFont="1" applyBorder="1" applyAlignment="1" applyProtection="1">
      <alignment horizontal="center" vertical="center"/>
      <protection hidden="1"/>
    </xf>
    <xf numFmtId="10" fontId="25" fillId="0" borderId="0" xfId="3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0" fontId="28" fillId="0" borderId="15" xfId="41" applyNumberFormat="1" applyFont="1" applyBorder="1" applyAlignment="1" applyProtection="1">
      <alignment horizontal="center" vertical="center"/>
      <protection locked="0"/>
    </xf>
    <xf numFmtId="10" fontId="28" fillId="0" borderId="18" xfId="41" applyNumberFormat="1" applyFont="1" applyBorder="1" applyAlignment="1" applyProtection="1">
      <alignment horizontal="center" vertical="center"/>
      <protection locked="0"/>
    </xf>
    <xf numFmtId="0" fontId="25" fillId="0" borderId="11" xfId="3" applyFont="1" applyBorder="1" applyAlignment="1" applyProtection="1">
      <alignment horizontal="center" vertical="center"/>
      <protection hidden="1"/>
    </xf>
    <xf numFmtId="0" fontId="25" fillId="0" borderId="12" xfId="3" applyFont="1" applyBorder="1" applyAlignment="1" applyProtection="1">
      <alignment horizontal="center" vertical="center"/>
      <protection hidden="1"/>
    </xf>
    <xf numFmtId="0" fontId="25" fillId="0" borderId="13" xfId="3" applyFont="1" applyBorder="1" applyAlignment="1" applyProtection="1">
      <alignment horizontal="center" vertical="center"/>
      <protection hidden="1"/>
    </xf>
    <xf numFmtId="10" fontId="12" fillId="0" borderId="15" xfId="41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center" vertical="center"/>
      <protection locked="0"/>
    </xf>
    <xf numFmtId="10" fontId="25" fillId="0" borderId="18" xfId="3" applyNumberFormat="1" applyFont="1" applyBorder="1" applyAlignment="1" applyProtection="1">
      <alignment horizontal="center" vertical="center"/>
      <protection hidden="1"/>
    </xf>
    <xf numFmtId="10" fontId="12" fillId="0" borderId="18" xfId="41" applyNumberFormat="1" applyFont="1" applyFill="1" applyBorder="1" applyAlignment="1" applyProtection="1">
      <alignment horizontal="center" vertical="center"/>
      <protection locked="0"/>
    </xf>
    <xf numFmtId="0" fontId="27" fillId="0" borderId="0" xfId="3" applyFont="1" applyBorder="1" applyAlignment="1" applyProtection="1">
      <alignment horizontal="center" vertical="center" wrapText="1"/>
      <protection hidden="1"/>
    </xf>
    <xf numFmtId="10" fontId="12" fillId="0" borderId="0" xfId="41" applyNumberFormat="1" applyFont="1" applyFill="1" applyBorder="1" applyAlignment="1" applyProtection="1">
      <alignment horizontal="center" vertical="center"/>
      <protection locked="0"/>
    </xf>
    <xf numFmtId="0" fontId="27" fillId="5" borderId="11" xfId="3" applyFont="1" applyFill="1" applyBorder="1" applyAlignment="1" applyProtection="1">
      <alignment horizontal="center" vertical="center" wrapText="1"/>
      <protection hidden="1"/>
    </xf>
    <xf numFmtId="0" fontId="27" fillId="5" borderId="13" xfId="3" applyFont="1" applyFill="1" applyBorder="1" applyAlignment="1" applyProtection="1">
      <alignment horizontal="center" vertical="center" wrapText="1"/>
      <protection hidden="1"/>
    </xf>
    <xf numFmtId="0" fontId="34" fillId="5" borderId="12" xfId="14" applyFont="1" applyFill="1" applyBorder="1" applyAlignment="1" applyProtection="1">
      <alignment horizontal="center" vertical="center" wrapText="1"/>
      <protection hidden="1"/>
    </xf>
    <xf numFmtId="0" fontId="34" fillId="5" borderId="13" xfId="14" applyFont="1" applyFill="1" applyBorder="1" applyAlignment="1" applyProtection="1">
      <alignment horizontal="center" vertical="center" wrapText="1"/>
      <protection hidden="1"/>
    </xf>
    <xf numFmtId="0" fontId="28" fillId="0" borderId="15" xfId="3" applyFont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5" fillId="0" borderId="0" xfId="14" applyFont="1" applyFill="1" applyBorder="1" applyAlignment="1" applyProtection="1">
      <alignment horizontal="center" vertical="top" wrapText="1"/>
      <protection hidden="1"/>
    </xf>
    <xf numFmtId="9" fontId="35" fillId="0" borderId="15" xfId="41" applyFont="1" applyFill="1" applyBorder="1" applyAlignment="1" applyProtection="1">
      <alignment horizontal="center" vertical="top" wrapText="1"/>
      <protection hidden="1"/>
    </xf>
    <xf numFmtId="0" fontId="28" fillId="0" borderId="15" xfId="3" applyFont="1" applyFill="1" applyBorder="1" applyAlignment="1" applyProtection="1">
      <alignment horizontal="center" vertical="center"/>
      <protection hidden="1"/>
    </xf>
    <xf numFmtId="9" fontId="35" fillId="0" borderId="15" xfId="41" applyNumberFormat="1" applyFont="1" applyFill="1" applyBorder="1" applyAlignment="1" applyProtection="1">
      <alignment horizontal="center" vertical="top" wrapText="1"/>
      <protection hidden="1"/>
    </xf>
    <xf numFmtId="1" fontId="35" fillId="0" borderId="0" xfId="14" applyNumberFormat="1" applyFont="1" applyFill="1" applyBorder="1" applyAlignment="1" applyProtection="1">
      <alignment horizontal="center" vertical="top" wrapText="1"/>
      <protection hidden="1"/>
    </xf>
    <xf numFmtId="0" fontId="30" fillId="6" borderId="18" xfId="3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34" fillId="6" borderId="17" xfId="14" applyFont="1" applyFill="1" applyBorder="1" applyAlignment="1" applyProtection="1">
      <alignment horizontal="center" vertical="center" wrapText="1"/>
      <protection hidden="1"/>
    </xf>
    <xf numFmtId="9" fontId="34" fillId="6" borderId="18" xfId="41" applyFont="1" applyFill="1" applyBorder="1" applyAlignment="1" applyProtection="1">
      <alignment horizontal="center" vertical="center" wrapText="1"/>
      <protection hidden="1"/>
    </xf>
    <xf numFmtId="0" fontId="36" fillId="7" borderId="11" xfId="0" applyFont="1" applyFill="1" applyBorder="1" applyAlignment="1">
      <alignment horizontal="center" vertical="center" wrapText="1"/>
    </xf>
    <xf numFmtId="0" fontId="27" fillId="5" borderId="12" xfId="3" applyFont="1" applyFill="1" applyBorder="1" applyAlignment="1" applyProtection="1">
      <alignment horizontal="center" vertical="center" wrapText="1"/>
      <protection hidden="1"/>
    </xf>
    <xf numFmtId="0" fontId="25" fillId="0" borderId="14" xfId="3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10" fontId="3" fillId="0" borderId="15" xfId="41" applyNumberFormat="1" applyFont="1" applyFill="1" applyBorder="1" applyAlignment="1" applyProtection="1">
      <alignment horizontal="center"/>
      <protection hidden="1"/>
    </xf>
    <xf numFmtId="0" fontId="25" fillId="0" borderId="15" xfId="3" applyFont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/>
      <protection hidden="1"/>
    </xf>
    <xf numFmtId="0" fontId="6" fillId="6" borderId="17" xfId="0" applyFont="1" applyFill="1" applyBorder="1" applyAlignment="1" applyProtection="1">
      <alignment horizontal="center"/>
      <protection hidden="1"/>
    </xf>
    <xf numFmtId="0" fontId="6" fillId="6" borderId="18" xfId="0" applyFont="1" applyFill="1" applyBorder="1" applyAlignment="1" applyProtection="1">
      <alignment horizontal="center"/>
      <protection hidden="1"/>
    </xf>
    <xf numFmtId="0" fontId="25" fillId="0" borderId="0" xfId="3" applyFont="1" applyAlignment="1" applyProtection="1">
      <alignment horizontal="left" vertical="center"/>
      <protection hidden="1"/>
    </xf>
    <xf numFmtId="0" fontId="6" fillId="6" borderId="16" xfId="3" applyFont="1" applyFill="1" applyBorder="1" applyAlignment="1" applyProtection="1">
      <alignment horizontal="center" vertical="center" wrapText="1"/>
      <protection hidden="1"/>
    </xf>
    <xf numFmtId="0" fontId="6" fillId="6" borderId="17" xfId="3" applyFont="1" applyFill="1" applyBorder="1" applyAlignment="1" applyProtection="1">
      <alignment horizontal="center" vertical="center" wrapText="1"/>
      <protection hidden="1"/>
    </xf>
    <xf numFmtId="0" fontId="29" fillId="5" borderId="12" xfId="0" applyFont="1" applyFill="1" applyBorder="1" applyAlignment="1" applyProtection="1">
      <alignment horizontal="center" vertical="center"/>
      <protection hidden="1"/>
    </xf>
    <xf numFmtId="0" fontId="29" fillId="5" borderId="13" xfId="0" applyFont="1" applyFill="1" applyBorder="1" applyAlignment="1" applyProtection="1">
      <alignment horizontal="center" vertical="center"/>
      <protection hidden="1"/>
    </xf>
    <xf numFmtId="0" fontId="27" fillId="5" borderId="11" xfId="3" applyFont="1" applyFill="1" applyBorder="1" applyAlignment="1" applyProtection="1">
      <alignment horizontal="center" vertical="center"/>
      <protection hidden="1"/>
    </xf>
    <xf numFmtId="0" fontId="27" fillId="5" borderId="12" xfId="3" applyFont="1" applyFill="1" applyBorder="1" applyAlignment="1" applyProtection="1">
      <alignment horizontal="center" vertical="center"/>
      <protection hidden="1"/>
    </xf>
    <xf numFmtId="0" fontId="27" fillId="5" borderId="13" xfId="3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19" fillId="0" borderId="8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20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7" fillId="5" borderId="9" xfId="0" applyNumberFormat="1" applyFont="1" applyFill="1" applyBorder="1" applyAlignment="1" applyProtection="1">
      <alignment horizontal="center" vertical="center" readingOrder="1"/>
      <protection locked="0"/>
    </xf>
    <xf numFmtId="0" fontId="7" fillId="5" borderId="10" xfId="0" applyNumberFormat="1" applyFont="1" applyFill="1" applyBorder="1" applyAlignment="1" applyProtection="1">
      <alignment horizontal="center" vertical="center" readingOrder="1"/>
      <protection locked="0"/>
    </xf>
    <xf numFmtId="0" fontId="7" fillId="5" borderId="21" xfId="0" applyNumberFormat="1" applyFont="1" applyFill="1" applyBorder="1" applyAlignment="1" applyProtection="1">
      <alignment horizontal="center" vertical="center" readingOrder="1"/>
      <protection locked="0"/>
    </xf>
    <xf numFmtId="0" fontId="27" fillId="5" borderId="11" xfId="3" applyFont="1" applyFill="1" applyBorder="1" applyAlignment="1" applyProtection="1">
      <alignment horizontal="center" vertical="center" wrapText="1"/>
      <protection hidden="1"/>
    </xf>
    <xf numFmtId="0" fontId="27" fillId="5" borderId="12" xfId="3" applyFont="1" applyFill="1" applyBorder="1" applyAlignment="1" applyProtection="1">
      <alignment horizontal="center" vertical="center" wrapText="1"/>
      <protection hidden="1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27" fillId="0" borderId="14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 wrapText="1"/>
      <protection hidden="1"/>
    </xf>
    <xf numFmtId="0" fontId="27" fillId="0" borderId="16" xfId="3" applyFont="1" applyFill="1" applyBorder="1" applyAlignment="1" applyProtection="1">
      <alignment horizontal="center" vertical="center" wrapText="1"/>
      <protection hidden="1"/>
    </xf>
    <xf numFmtId="0" fontId="27" fillId="0" borderId="17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/>
      <protection hidden="1"/>
    </xf>
    <xf numFmtId="0" fontId="27" fillId="0" borderId="14" xfId="3" applyFont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0" borderId="16" xfId="3" applyFont="1" applyBorder="1" applyAlignment="1" applyProtection="1">
      <alignment horizontal="center" vertical="center" wrapText="1"/>
      <protection hidden="1"/>
    </xf>
    <xf numFmtId="0" fontId="27" fillId="0" borderId="17" xfId="3" applyFont="1" applyBorder="1" applyAlignment="1" applyProtection="1">
      <alignment horizontal="center" vertical="center" wrapText="1"/>
      <protection hidden="1"/>
    </xf>
    <xf numFmtId="0" fontId="25" fillId="0" borderId="14" xfId="3" applyFont="1" applyFill="1" applyBorder="1" applyAlignment="1" applyProtection="1">
      <alignment horizontal="center" vertical="center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" xfId="41" builtinId="5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IO%20-%20INFORMA&#199;&#195;O\RELAT&#211;RIOS%20PERI&#211;DICOS\Boletim%20Di&#225;rio\Boletim%202023.02.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"/>
      <sheetName val="corte"/>
      <sheetName val="aux gráficos"/>
      <sheetName val="Consolidado da Fundação"/>
      <sheetName val="Gráficos"/>
      <sheetName val="Ocupação Regional"/>
      <sheetName val="Ocupação por Centro"/>
      <sheetName val="Ocupação por Programa"/>
      <sheetName val="Ocupação por Programa (Externo)"/>
      <sheetName val="População diária"/>
      <sheetName val="Centros Suspen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G9">
            <v>454</v>
          </cell>
          <cell r="H9">
            <v>676</v>
          </cell>
        </row>
        <row r="10">
          <cell r="G10">
            <v>599</v>
          </cell>
          <cell r="H10">
            <v>787</v>
          </cell>
        </row>
        <row r="11">
          <cell r="G11">
            <v>683</v>
          </cell>
          <cell r="H11">
            <v>888</v>
          </cell>
        </row>
        <row r="12">
          <cell r="G12">
            <v>840</v>
          </cell>
          <cell r="H12">
            <v>1143</v>
          </cell>
        </row>
        <row r="13">
          <cell r="G13">
            <v>534</v>
          </cell>
          <cell r="H13">
            <v>684</v>
          </cell>
        </row>
        <row r="14">
          <cell r="G14">
            <v>485</v>
          </cell>
          <cell r="H14">
            <v>722</v>
          </cell>
        </row>
        <row r="15">
          <cell r="G15">
            <v>578</v>
          </cell>
          <cell r="H15">
            <v>784</v>
          </cell>
        </row>
        <row r="16">
          <cell r="G16">
            <v>521</v>
          </cell>
          <cell r="H16">
            <v>714</v>
          </cell>
        </row>
      </sheetData>
      <sheetData sheetId="6">
        <row r="9">
          <cell r="C9" t="str">
            <v>TIPO
GESTÃO</v>
          </cell>
        </row>
        <row r="10">
          <cell r="C10" t="str">
            <v>PLENA</v>
          </cell>
        </row>
        <row r="11">
          <cell r="C11" t="str">
            <v>PLENA</v>
          </cell>
        </row>
        <row r="12">
          <cell r="C12" t="str">
            <v>PLENA</v>
          </cell>
        </row>
        <row r="13">
          <cell r="C13" t="str">
            <v>PLENA</v>
          </cell>
        </row>
        <row r="14">
          <cell r="C14" t="str">
            <v>PLENA</v>
          </cell>
        </row>
        <row r="15">
          <cell r="C15" t="str">
            <v>PLENA</v>
          </cell>
        </row>
        <row r="16">
          <cell r="C16" t="str">
            <v>PLENA</v>
          </cell>
        </row>
        <row r="17">
          <cell r="C17" t="str">
            <v>PLENA</v>
          </cell>
        </row>
        <row r="18">
          <cell r="C18" t="str">
            <v>PLENA</v>
          </cell>
        </row>
        <row r="19">
          <cell r="C19" t="str">
            <v>PLENA</v>
          </cell>
        </row>
        <row r="20">
          <cell r="C20" t="str">
            <v>PLENA</v>
          </cell>
        </row>
        <row r="21">
          <cell r="C21" t="str">
            <v>PLENA</v>
          </cell>
        </row>
        <row r="22">
          <cell r="C22" t="str">
            <v>PLENA</v>
          </cell>
        </row>
        <row r="23">
          <cell r="C23" t="str">
            <v>PLENA</v>
          </cell>
        </row>
        <row r="25">
          <cell r="C25" t="str">
            <v>PLENA</v>
          </cell>
        </row>
        <row r="26">
          <cell r="C26" t="str">
            <v>PLENA</v>
          </cell>
        </row>
        <row r="27">
          <cell r="C27" t="str">
            <v>PLENA</v>
          </cell>
        </row>
        <row r="28">
          <cell r="C28" t="str">
            <v>PLENA</v>
          </cell>
        </row>
        <row r="29">
          <cell r="C29" t="str">
            <v>PLENA</v>
          </cell>
        </row>
        <row r="30">
          <cell r="C30" t="str">
            <v>PLENA</v>
          </cell>
        </row>
        <row r="31">
          <cell r="C31" t="str">
            <v>PLENA</v>
          </cell>
        </row>
        <row r="32">
          <cell r="C32" t="str">
            <v>PLENA</v>
          </cell>
        </row>
        <row r="33">
          <cell r="C33" t="str">
            <v>PLENA</v>
          </cell>
        </row>
        <row r="34">
          <cell r="C34" t="str">
            <v>PLENA</v>
          </cell>
        </row>
        <row r="35">
          <cell r="C35" t="str">
            <v>PLENA</v>
          </cell>
        </row>
        <row r="36">
          <cell r="C36" t="str">
            <v>PLENA</v>
          </cell>
        </row>
        <row r="37">
          <cell r="C37" t="str">
            <v>PLENA</v>
          </cell>
        </row>
        <row r="38">
          <cell r="C38" t="str">
            <v>PLENA</v>
          </cell>
        </row>
        <row r="39">
          <cell r="C39" t="str">
            <v>PLENA</v>
          </cell>
        </row>
        <row r="41">
          <cell r="C41" t="str">
            <v>PLENA</v>
          </cell>
        </row>
        <row r="42">
          <cell r="C42" t="str">
            <v>PLENA</v>
          </cell>
        </row>
        <row r="43">
          <cell r="C43" t="str">
            <v>PLENA</v>
          </cell>
        </row>
        <row r="44">
          <cell r="C44" t="str">
            <v>PLENA</v>
          </cell>
        </row>
        <row r="45">
          <cell r="C45" t="str">
            <v>PLENA</v>
          </cell>
        </row>
        <row r="46">
          <cell r="C46" t="str">
            <v>PLENA</v>
          </cell>
        </row>
        <row r="47">
          <cell r="C47" t="str">
            <v>PLENA</v>
          </cell>
        </row>
        <row r="48">
          <cell r="C48" t="str">
            <v>PLENA</v>
          </cell>
        </row>
        <row r="49">
          <cell r="C49" t="str">
            <v>PLENA</v>
          </cell>
        </row>
        <row r="50">
          <cell r="C50" t="str">
            <v>PLENA</v>
          </cell>
        </row>
        <row r="51">
          <cell r="C51" t="str">
            <v>PLENA</v>
          </cell>
        </row>
        <row r="52">
          <cell r="C52" t="str">
            <v>PLENA</v>
          </cell>
        </row>
        <row r="53">
          <cell r="C53" t="str">
            <v>PLENA</v>
          </cell>
        </row>
        <row r="54">
          <cell r="C54" t="str">
            <v>PLENA</v>
          </cell>
        </row>
        <row r="55">
          <cell r="C55" t="str">
            <v>PLENA</v>
          </cell>
        </row>
        <row r="56">
          <cell r="C56" t="str">
            <v>PLENA</v>
          </cell>
        </row>
        <row r="57">
          <cell r="C57" t="str">
            <v>PLENA</v>
          </cell>
        </row>
        <row r="59">
          <cell r="C59" t="str">
            <v>PLENA</v>
          </cell>
        </row>
        <row r="60">
          <cell r="C60" t="str">
            <v>PLENA</v>
          </cell>
        </row>
        <row r="61">
          <cell r="C61" t="str">
            <v>PLENA</v>
          </cell>
        </row>
        <row r="62">
          <cell r="C62" t="str">
            <v>PLENA</v>
          </cell>
        </row>
        <row r="63">
          <cell r="C63" t="str">
            <v>PLENA</v>
          </cell>
        </row>
        <row r="64">
          <cell r="C64" t="str">
            <v>PLENA</v>
          </cell>
        </row>
        <row r="65">
          <cell r="C65" t="str">
            <v>PLENA</v>
          </cell>
        </row>
        <row r="66">
          <cell r="C66" t="str">
            <v>PLENA</v>
          </cell>
        </row>
        <row r="67">
          <cell r="C67" t="str">
            <v>PLENA</v>
          </cell>
        </row>
        <row r="68">
          <cell r="C68" t="str">
            <v>PLENA</v>
          </cell>
        </row>
        <row r="69">
          <cell r="C69" t="str">
            <v>PLENA</v>
          </cell>
        </row>
        <row r="70">
          <cell r="C70" t="str">
            <v>PLENA</v>
          </cell>
        </row>
        <row r="71">
          <cell r="C71" t="str">
            <v>PLENA</v>
          </cell>
        </row>
        <row r="72">
          <cell r="C72" t="str">
            <v>PLENA</v>
          </cell>
        </row>
        <row r="73">
          <cell r="C73" t="str">
            <v>PLENA</v>
          </cell>
        </row>
        <row r="74">
          <cell r="C74" t="str">
            <v>PLENA</v>
          </cell>
        </row>
        <row r="75">
          <cell r="C75" t="str">
            <v>PLENA</v>
          </cell>
        </row>
        <row r="76">
          <cell r="C76" t="str">
            <v>PLENA</v>
          </cell>
        </row>
        <row r="78">
          <cell r="C78" t="str">
            <v>PLENA</v>
          </cell>
        </row>
        <row r="79">
          <cell r="C79" t="str">
            <v>PLENA</v>
          </cell>
        </row>
        <row r="80">
          <cell r="C80" t="str">
            <v>PLENA</v>
          </cell>
        </row>
        <row r="81">
          <cell r="C81" t="str">
            <v>PLENA</v>
          </cell>
        </row>
        <row r="82">
          <cell r="C82" t="str">
            <v>PLENA</v>
          </cell>
        </row>
        <row r="83">
          <cell r="C83" t="str">
            <v>PLENA</v>
          </cell>
        </row>
        <row r="84">
          <cell r="C84" t="str">
            <v>PLENA</v>
          </cell>
        </row>
        <row r="85">
          <cell r="C85" t="str">
            <v>PLENA</v>
          </cell>
        </row>
        <row r="86">
          <cell r="C86" t="str">
            <v>PLENA</v>
          </cell>
        </row>
        <row r="87">
          <cell r="C87" t="str">
            <v>PLENA</v>
          </cell>
        </row>
        <row r="88">
          <cell r="C88" t="str">
            <v>PLENA</v>
          </cell>
        </row>
        <row r="90">
          <cell r="C90" t="str">
            <v>PLENA</v>
          </cell>
        </row>
        <row r="91">
          <cell r="C91" t="str">
            <v>PLENA</v>
          </cell>
        </row>
        <row r="92">
          <cell r="C92" t="str">
            <v>PLENA</v>
          </cell>
        </row>
        <row r="93">
          <cell r="C93" t="str">
            <v>PLENA</v>
          </cell>
        </row>
        <row r="94">
          <cell r="C94" t="str">
            <v>PLENA</v>
          </cell>
        </row>
        <row r="95">
          <cell r="C95" t="str">
            <v>PLENA</v>
          </cell>
        </row>
        <row r="96">
          <cell r="C96" t="str">
            <v>PLENA</v>
          </cell>
        </row>
        <row r="97">
          <cell r="C97" t="str">
            <v>PlENA</v>
          </cell>
        </row>
        <row r="98">
          <cell r="C98" t="str">
            <v>PLENA</v>
          </cell>
        </row>
        <row r="99">
          <cell r="C99" t="str">
            <v>PLENA</v>
          </cell>
        </row>
        <row r="100">
          <cell r="C100" t="str">
            <v>PLENA</v>
          </cell>
        </row>
        <row r="101">
          <cell r="C101" t="str">
            <v>PLENA</v>
          </cell>
        </row>
        <row r="103">
          <cell r="C103" t="str">
            <v>PLENA</v>
          </cell>
        </row>
        <row r="104">
          <cell r="C104" t="str">
            <v>PLENA</v>
          </cell>
        </row>
        <row r="105">
          <cell r="C105" t="str">
            <v>PLENA</v>
          </cell>
        </row>
        <row r="106">
          <cell r="C106" t="str">
            <v>PLENA</v>
          </cell>
        </row>
        <row r="107">
          <cell r="C107" t="str">
            <v>PLENA</v>
          </cell>
        </row>
        <row r="108">
          <cell r="C108" t="str">
            <v>PLENA</v>
          </cell>
        </row>
        <row r="109">
          <cell r="C109" t="str">
            <v>PLENA</v>
          </cell>
        </row>
        <row r="110">
          <cell r="C110" t="str">
            <v>PLENA</v>
          </cell>
        </row>
        <row r="111">
          <cell r="C111" t="str">
            <v>PLENA</v>
          </cell>
        </row>
        <row r="112">
          <cell r="C112" t="str">
            <v>PLENA</v>
          </cell>
        </row>
        <row r="113">
          <cell r="C113" t="str">
            <v>PLENA</v>
          </cell>
        </row>
        <row r="114">
          <cell r="C114" t="str">
            <v>PLENA</v>
          </cell>
        </row>
        <row r="115">
          <cell r="C115" t="str">
            <v>PLENA</v>
          </cell>
        </row>
        <row r="116">
          <cell r="C116" t="str">
            <v>PLENA</v>
          </cell>
        </row>
        <row r="118">
          <cell r="C118" t="str">
            <v>PLENA</v>
          </cell>
        </row>
        <row r="119">
          <cell r="C119" t="str">
            <v>PLENA</v>
          </cell>
        </row>
        <row r="120">
          <cell r="C120" t="str">
            <v>PLENA</v>
          </cell>
        </row>
        <row r="121">
          <cell r="C121" t="str">
            <v>PLENA</v>
          </cell>
        </row>
        <row r="122">
          <cell r="C122" t="str">
            <v>PLENA</v>
          </cell>
        </row>
        <row r="123">
          <cell r="C123" t="str">
            <v>PLENA</v>
          </cell>
        </row>
        <row r="124">
          <cell r="C124" t="str">
            <v>PLENA</v>
          </cell>
        </row>
        <row r="125">
          <cell r="C125" t="str">
            <v>PLENA</v>
          </cell>
        </row>
        <row r="126">
          <cell r="C126" t="str">
            <v>PLENA</v>
          </cell>
        </row>
        <row r="127">
          <cell r="C127" t="str">
            <v>PLENA</v>
          </cell>
        </row>
        <row r="128">
          <cell r="C128" t="str">
            <v>PLENA</v>
          </cell>
        </row>
        <row r="129">
          <cell r="C129" t="str">
            <v>PLENA</v>
          </cell>
        </row>
        <row r="130">
          <cell r="C130" t="str">
            <v>PLENA</v>
          </cell>
        </row>
        <row r="131">
          <cell r="C131" t="str">
            <v>PLENA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26" t="s">
        <v>18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21"/>
      <c r="M1" s="22"/>
      <c r="N1" s="23"/>
      <c r="O1" s="23"/>
    </row>
    <row r="2" spans="1:15" s="24" customFormat="1" ht="12.75" customHeight="1">
      <c r="A2" s="129" t="s">
        <v>151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  <c r="L2" s="25"/>
      <c r="M2" s="26"/>
      <c r="N2" s="23"/>
      <c r="O2" s="23"/>
    </row>
    <row r="3" spans="1:15" s="24" customFormat="1" ht="18" customHeight="1">
      <c r="A3" s="132" t="s">
        <v>19</v>
      </c>
      <c r="B3" s="133"/>
      <c r="C3" s="133"/>
      <c r="D3" s="133"/>
      <c r="E3" s="133"/>
      <c r="F3" s="133"/>
      <c r="G3" s="133"/>
      <c r="H3" s="133"/>
      <c r="I3" s="133"/>
      <c r="J3" s="133"/>
      <c r="K3" s="134"/>
      <c r="L3" s="21"/>
      <c r="M3" s="22"/>
      <c r="N3" s="23"/>
      <c r="O3" s="23"/>
    </row>
    <row r="4" spans="1:15" s="24" customFormat="1" ht="12.75" customHeight="1" thickBot="1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  <c r="M4" s="23"/>
      <c r="N4" s="23"/>
      <c r="O4" s="23"/>
    </row>
    <row r="5" spans="1:15" s="24" customFormat="1" ht="15.75">
      <c r="A5" s="135" t="s">
        <v>155</v>
      </c>
      <c r="B5" s="136"/>
      <c r="C5" s="136"/>
      <c r="D5" s="136"/>
      <c r="E5" s="136"/>
      <c r="F5" s="136"/>
      <c r="G5" s="136"/>
      <c r="H5" s="136"/>
      <c r="I5" s="136"/>
      <c r="J5" s="136"/>
      <c r="K5" s="137"/>
      <c r="L5" s="27"/>
      <c r="M5" s="28"/>
      <c r="N5" s="23"/>
      <c r="O5" s="23"/>
    </row>
    <row r="6" spans="1:15" ht="12.75" customHeight="1">
      <c r="A6" s="40"/>
      <c r="B6" s="41"/>
      <c r="C6" s="41"/>
      <c r="D6" s="41"/>
      <c r="E6" s="41"/>
      <c r="F6" s="41"/>
      <c r="G6" s="41"/>
      <c r="H6" s="41"/>
      <c r="I6" s="41"/>
      <c r="J6" s="41"/>
      <c r="K6" s="29"/>
      <c r="L6" s="29"/>
    </row>
    <row r="7" spans="1:15" ht="15" customHeight="1">
      <c r="A7" s="91" t="s">
        <v>21</v>
      </c>
      <c r="B7" s="42" t="s">
        <v>22</v>
      </c>
      <c r="C7" s="42" t="s">
        <v>23</v>
      </c>
      <c r="D7" s="42" t="s">
        <v>150</v>
      </c>
      <c r="E7" s="43" t="str">
        <f>SUBSTITUTE(MID(A5,55,10),"/",".")</f>
        <v>03.02.2023</v>
      </c>
      <c r="F7" s="44"/>
      <c r="G7" s="73" t="s">
        <v>24</v>
      </c>
      <c r="H7" s="42" t="s">
        <v>150</v>
      </c>
      <c r="I7" s="43" t="str">
        <f>SUBSTITUTE(MID(A5,55,10),"/",".")</f>
        <v>03.02.2023</v>
      </c>
      <c r="J7" s="45" t="s">
        <v>25</v>
      </c>
      <c r="K7" s="46" t="s">
        <v>26</v>
      </c>
      <c r="L7" s="29"/>
    </row>
    <row r="8" spans="1:15" ht="15" customHeight="1">
      <c r="A8" s="47" t="s">
        <v>27</v>
      </c>
      <c r="B8" s="48">
        <v>15</v>
      </c>
      <c r="C8" s="48">
        <v>51</v>
      </c>
      <c r="D8" s="48">
        <v>32</v>
      </c>
      <c r="E8" s="49">
        <v>79</v>
      </c>
      <c r="F8" s="44"/>
      <c r="G8" s="50" t="s">
        <v>28</v>
      </c>
      <c r="H8" s="51">
        <v>254</v>
      </c>
      <c r="I8" s="52">
        <v>285</v>
      </c>
      <c r="J8" s="53">
        <v>12</v>
      </c>
      <c r="K8" s="54">
        <v>10</v>
      </c>
      <c r="L8" s="29"/>
    </row>
    <row r="9" spans="1:15" ht="15" customHeight="1">
      <c r="A9" s="47" t="s">
        <v>29</v>
      </c>
      <c r="B9" s="48">
        <v>555</v>
      </c>
      <c r="C9" s="48">
        <v>470</v>
      </c>
      <c r="D9" s="48">
        <v>563</v>
      </c>
      <c r="E9" s="49">
        <v>676</v>
      </c>
      <c r="F9" s="44"/>
      <c r="G9" s="50" t="s">
        <v>30</v>
      </c>
      <c r="H9" s="51">
        <v>3181</v>
      </c>
      <c r="I9" s="52">
        <v>3335</v>
      </c>
      <c r="J9" s="53">
        <v>13</v>
      </c>
      <c r="K9" s="54">
        <v>53</v>
      </c>
      <c r="L9" s="29"/>
    </row>
    <row r="10" spans="1:15" ht="15" customHeight="1">
      <c r="A10" s="47" t="s">
        <v>31</v>
      </c>
      <c r="B10" s="48">
        <v>33</v>
      </c>
      <c r="C10" s="48">
        <v>48</v>
      </c>
      <c r="D10" s="48">
        <v>66</v>
      </c>
      <c r="E10" s="49">
        <v>71</v>
      </c>
      <c r="F10" s="44"/>
      <c r="G10" s="55" t="s">
        <v>32</v>
      </c>
      <c r="H10" s="56">
        <v>996</v>
      </c>
      <c r="I10" s="57">
        <v>1074</v>
      </c>
      <c r="J10" s="53">
        <v>14</v>
      </c>
      <c r="K10" s="54">
        <v>222</v>
      </c>
      <c r="L10" s="29"/>
    </row>
    <row r="11" spans="1:15" ht="15" customHeight="1">
      <c r="A11" s="47" t="s">
        <v>33</v>
      </c>
      <c r="B11" s="29">
        <v>3929</v>
      </c>
      <c r="C11" s="29">
        <v>3765</v>
      </c>
      <c r="D11" s="29">
        <v>3606</v>
      </c>
      <c r="E11" s="49">
        <v>3703</v>
      </c>
      <c r="F11" s="44"/>
      <c r="G11"/>
      <c r="H11"/>
      <c r="I11"/>
      <c r="J11" s="53">
        <v>15</v>
      </c>
      <c r="K11" s="54">
        <v>552</v>
      </c>
      <c r="L11" s="29"/>
    </row>
    <row r="12" spans="1:15" ht="15" customHeight="1">
      <c r="A12" s="47" t="s">
        <v>34</v>
      </c>
      <c r="B12" s="29">
        <v>0</v>
      </c>
      <c r="C12" s="29">
        <v>136</v>
      </c>
      <c r="D12" s="29">
        <v>153</v>
      </c>
      <c r="E12" s="49">
        <v>153</v>
      </c>
      <c r="F12" s="44"/>
      <c r="I12" s="29"/>
      <c r="J12" s="53">
        <v>16</v>
      </c>
      <c r="K12" s="54">
        <v>1131</v>
      </c>
      <c r="L12" s="29"/>
    </row>
    <row r="13" spans="1:15" ht="15" customHeight="1">
      <c r="A13" s="58" t="s">
        <v>17</v>
      </c>
      <c r="B13" s="59">
        <v>4532</v>
      </c>
      <c r="C13" s="59">
        <v>4470</v>
      </c>
      <c r="D13" s="59">
        <v>4420</v>
      </c>
      <c r="E13" s="60">
        <f>SUM(E8:E12)</f>
        <v>4682</v>
      </c>
      <c r="F13" s="44"/>
      <c r="G13" s="61" t="s">
        <v>35</v>
      </c>
      <c r="H13" s="62">
        <v>0.95973583297827014</v>
      </c>
      <c r="I13" s="29"/>
      <c r="J13" s="53">
        <v>17</v>
      </c>
      <c r="K13" s="54">
        <v>1652</v>
      </c>
      <c r="L13" s="29"/>
    </row>
    <row r="14" spans="1:15" ht="15" customHeight="1">
      <c r="A14" s="47" t="s">
        <v>36</v>
      </c>
      <c r="B14" s="48">
        <v>379</v>
      </c>
      <c r="C14" s="48">
        <v>29</v>
      </c>
      <c r="D14" s="51">
        <v>11</v>
      </c>
      <c r="E14" s="52">
        <f>G61</f>
        <v>12</v>
      </c>
      <c r="F14" s="44"/>
      <c r="G14" s="63" t="s">
        <v>37</v>
      </c>
      <c r="H14" s="64">
        <v>4.0264167021729871E-2</v>
      </c>
      <c r="I14" s="65"/>
      <c r="J14" s="53">
        <v>18</v>
      </c>
      <c r="K14" s="54">
        <v>917</v>
      </c>
      <c r="L14" s="29"/>
    </row>
    <row r="15" spans="1:15" ht="15" customHeight="1">
      <c r="A15" s="66" t="s">
        <v>38</v>
      </c>
      <c r="B15" s="67">
        <v>4911</v>
      </c>
      <c r="C15" s="67">
        <v>4499</v>
      </c>
      <c r="D15" s="67">
        <v>4431</v>
      </c>
      <c r="E15" s="68">
        <f t="shared" ref="E15" si="0">E14+E13</f>
        <v>4694</v>
      </c>
      <c r="F15" s="44"/>
      <c r="I15" s="41"/>
      <c r="J15" s="53">
        <v>19</v>
      </c>
      <c r="K15" s="54">
        <v>140</v>
      </c>
      <c r="L15" s="29"/>
    </row>
    <row r="16" spans="1:15" ht="15" customHeight="1">
      <c r="F16" s="41"/>
      <c r="I16" s="41"/>
      <c r="J16" s="53">
        <v>20</v>
      </c>
      <c r="K16" s="54">
        <v>17</v>
      </c>
      <c r="L16" s="29"/>
    </row>
    <row r="17" spans="1:22" s="29" customFormat="1" ht="17.25">
      <c r="A17" s="40"/>
      <c r="B17" s="41"/>
      <c r="C17" s="41"/>
      <c r="D17" s="41"/>
      <c r="E17" s="41"/>
      <c r="F17" s="41"/>
      <c r="G17" s="32"/>
      <c r="H17" s="32"/>
      <c r="I17" s="41"/>
      <c r="J17" s="69" t="s">
        <v>144</v>
      </c>
      <c r="K17" s="70">
        <v>0</v>
      </c>
      <c r="M17" s="33"/>
      <c r="N17" s="33"/>
      <c r="O17" s="34"/>
    </row>
    <row r="18" spans="1:22" s="29" customFormat="1" ht="15" customHeight="1">
      <c r="A18" s="40"/>
      <c r="B18" s="41"/>
      <c r="C18" s="41"/>
      <c r="D18" s="41"/>
      <c r="E18" s="41"/>
      <c r="F18" s="41"/>
      <c r="G18" s="32"/>
      <c r="H18" s="32"/>
      <c r="I18" s="41"/>
      <c r="M18" s="33"/>
      <c r="N18" s="33"/>
      <c r="O18" s="34"/>
    </row>
    <row r="19" spans="1:22" s="29" customFormat="1" ht="15">
      <c r="A19" s="71" t="s">
        <v>0</v>
      </c>
      <c r="B19" s="121" t="s">
        <v>39</v>
      </c>
      <c r="C19" s="122"/>
      <c r="D19"/>
      <c r="E19"/>
      <c r="F19" s="72"/>
      <c r="G19" s="123" t="s">
        <v>40</v>
      </c>
      <c r="H19" s="124"/>
      <c r="I19" s="124"/>
      <c r="J19" s="124"/>
      <c r="K19" s="125"/>
      <c r="M19" s="34"/>
      <c r="N19" s="34"/>
      <c r="O19" s="34"/>
      <c r="P19" s="39"/>
      <c r="Q19" s="39"/>
    </row>
    <row r="20" spans="1:22" s="29" customFormat="1" ht="15" customHeight="1">
      <c r="A20" s="74" t="s">
        <v>41</v>
      </c>
      <c r="B20" s="75">
        <v>1912</v>
      </c>
      <c r="C20" s="76">
        <f t="shared" ref="C20:C30" si="1">B20/SUM($B$20:$B$30)</f>
        <v>0.40732850447379632</v>
      </c>
      <c r="D20" s="77"/>
      <c r="E20" s="77"/>
      <c r="F20" s="78"/>
      <c r="G20" s="142" t="s">
        <v>42</v>
      </c>
      <c r="H20" s="143"/>
      <c r="I20" s="146" t="s">
        <v>43</v>
      </c>
      <c r="J20" s="146"/>
      <c r="K20" s="79">
        <v>0.25436727737537279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74" t="s">
        <v>44</v>
      </c>
      <c r="B21" s="75">
        <v>1709</v>
      </c>
      <c r="C21" s="76">
        <f t="shared" si="1"/>
        <v>0.36408180656156797</v>
      </c>
      <c r="D21" s="77"/>
      <c r="E21" s="77"/>
      <c r="F21" s="78"/>
      <c r="G21" s="142"/>
      <c r="H21" s="143"/>
      <c r="I21" s="146" t="s">
        <v>45</v>
      </c>
      <c r="J21" s="146"/>
      <c r="K21" s="79">
        <v>0.15253515125692374</v>
      </c>
      <c r="M21" s="34"/>
      <c r="N21" s="34"/>
      <c r="O21" s="34"/>
      <c r="P21" s="39"/>
      <c r="Q21" s="39"/>
    </row>
    <row r="22" spans="1:22" ht="15" customHeight="1">
      <c r="A22" s="74" t="s">
        <v>46</v>
      </c>
      <c r="B22" s="75">
        <v>241</v>
      </c>
      <c r="C22" s="76">
        <f t="shared" si="1"/>
        <v>5.1342138900724331E-2</v>
      </c>
      <c r="D22" s="77"/>
      <c r="E22" s="77"/>
      <c r="F22" s="78"/>
      <c r="G22" s="142"/>
      <c r="H22" s="143"/>
      <c r="I22" s="143" t="s">
        <v>47</v>
      </c>
      <c r="J22" s="143"/>
      <c r="K22" s="79">
        <v>0.51619088197699192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74" t="s">
        <v>48</v>
      </c>
      <c r="B23" s="75">
        <v>112</v>
      </c>
      <c r="C23" s="76">
        <f t="shared" si="1"/>
        <v>2.3860247123988071E-2</v>
      </c>
      <c r="D23" s="77"/>
      <c r="E23" s="77"/>
      <c r="F23" s="78"/>
      <c r="G23" s="142"/>
      <c r="H23" s="143"/>
      <c r="I23" s="146" t="s">
        <v>49</v>
      </c>
      <c r="J23" s="146"/>
      <c r="K23" s="79">
        <v>6.6254793353216879E-2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74" t="s">
        <v>50</v>
      </c>
      <c r="B24" s="75">
        <v>103</v>
      </c>
      <c r="C24" s="76">
        <f t="shared" si="1"/>
        <v>2.194290583723903E-2</v>
      </c>
      <c r="D24" s="77"/>
      <c r="E24" s="77"/>
      <c r="F24"/>
      <c r="G24" s="142"/>
      <c r="H24" s="143"/>
      <c r="I24" s="143" t="s">
        <v>51</v>
      </c>
      <c r="J24" s="143"/>
      <c r="K24" s="79">
        <v>8.0954409884959524E-3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74" t="s">
        <v>52</v>
      </c>
      <c r="B25" s="75">
        <v>71</v>
      </c>
      <c r="C25" s="76">
        <f t="shared" si="1"/>
        <v>1.5125692373242437E-2</v>
      </c>
      <c r="D25" s="77"/>
      <c r="E25" s="77"/>
      <c r="F25" s="78"/>
      <c r="G25" s="144"/>
      <c r="H25" s="145"/>
      <c r="I25" s="145" t="s">
        <v>53</v>
      </c>
      <c r="J25" s="145"/>
      <c r="K25" s="80">
        <v>2.5564550489987218E-3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74" t="s">
        <v>54</v>
      </c>
      <c r="B26" s="75">
        <v>69</v>
      </c>
      <c r="C26" s="76">
        <f t="shared" si="1"/>
        <v>1.469961653174265E-2</v>
      </c>
      <c r="D26" s="77"/>
      <c r="E26" s="77"/>
      <c r="F26" s="78"/>
      <c r="G26" s="81"/>
      <c r="H26" s="82"/>
      <c r="I26" s="82"/>
      <c r="J26" s="82"/>
      <c r="K26" s="83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74" t="s">
        <v>58</v>
      </c>
      <c r="B27" s="75">
        <v>64</v>
      </c>
      <c r="C27" s="76">
        <f t="shared" si="1"/>
        <v>1.3634426927993182E-2</v>
      </c>
      <c r="D27" s="77"/>
      <c r="E27" s="77"/>
      <c r="F27" s="78"/>
      <c r="G27" s="147" t="s">
        <v>56</v>
      </c>
      <c r="H27" s="148"/>
      <c r="I27" s="148" t="s">
        <v>43</v>
      </c>
      <c r="J27" s="148"/>
      <c r="K27" s="84">
        <v>0.30634853003834683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74" t="s">
        <v>55</v>
      </c>
      <c r="B28" s="75">
        <v>47</v>
      </c>
      <c r="C28" s="76">
        <f t="shared" si="1"/>
        <v>1.0012782275244993E-2</v>
      </c>
      <c r="D28" s="77"/>
      <c r="E28" s="77"/>
      <c r="F28" s="78"/>
      <c r="G28" s="147"/>
      <c r="H28" s="148"/>
      <c r="I28" s="146" t="s">
        <v>45</v>
      </c>
      <c r="J28" s="146"/>
      <c r="K28" s="84">
        <v>0.1465700894759267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74" t="s">
        <v>110</v>
      </c>
      <c r="B29" s="75">
        <v>38</v>
      </c>
      <c r="C29" s="76">
        <f t="shared" si="1"/>
        <v>8.0954409884959524E-3</v>
      </c>
      <c r="D29" s="77"/>
      <c r="E29"/>
      <c r="F29" s="78"/>
      <c r="G29" s="147"/>
      <c r="H29" s="148"/>
      <c r="I29" s="148" t="s">
        <v>47</v>
      </c>
      <c r="J29" s="148"/>
      <c r="K29" s="84">
        <v>0.48082658713250959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85" t="s">
        <v>59</v>
      </c>
      <c r="B30" s="86">
        <f>E15-SUM(B20:B29)</f>
        <v>328</v>
      </c>
      <c r="C30" s="87">
        <f t="shared" si="1"/>
        <v>6.9876438005965061E-2</v>
      </c>
      <c r="D30" s="77"/>
      <c r="E30" s="77"/>
      <c r="F30" s="78"/>
      <c r="G30" s="149"/>
      <c r="H30" s="150"/>
      <c r="I30" s="150" t="s">
        <v>49</v>
      </c>
      <c r="J30" s="150"/>
      <c r="K30" s="88">
        <v>6.6254793353216879E-2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8"/>
      <c r="B31" s="75"/>
      <c r="C31" s="77"/>
      <c r="D31" s="78"/>
      <c r="E31" s="89"/>
      <c r="F31" s="89"/>
      <c r="G31" s="89"/>
      <c r="H31" s="90"/>
      <c r="I31" s="29"/>
      <c r="L31" s="29"/>
      <c r="N31" s="33"/>
      <c r="O31" s="34"/>
      <c r="P31" s="29"/>
      <c r="Q31" s="29"/>
      <c r="R31" s="29"/>
      <c r="S31" s="29"/>
    </row>
    <row r="32" spans="1:22" ht="30">
      <c r="A32" s="138" t="s">
        <v>60</v>
      </c>
      <c r="B32" s="139"/>
      <c r="C32" s="139"/>
      <c r="D32" s="139"/>
      <c r="E32" s="92" t="s">
        <v>26</v>
      </c>
      <c r="F32" s="29"/>
      <c r="G32" s="140" t="s">
        <v>61</v>
      </c>
      <c r="H32" s="141"/>
      <c r="I32" s="93" t="s">
        <v>62</v>
      </c>
      <c r="J32" s="93" t="s">
        <v>63</v>
      </c>
      <c r="K32" s="94" t="s">
        <v>64</v>
      </c>
      <c r="L32" s="29"/>
      <c r="M32" s="34"/>
      <c r="O32" s="30"/>
    </row>
    <row r="33" spans="1:15" ht="15" customHeight="1">
      <c r="A33" s="151" t="s">
        <v>65</v>
      </c>
      <c r="B33" s="152"/>
      <c r="C33" s="152"/>
      <c r="D33" s="152"/>
      <c r="E33" s="95">
        <v>2</v>
      </c>
      <c r="F33" s="29"/>
      <c r="G33" s="96"/>
      <c r="H33" s="97"/>
      <c r="I33" s="98"/>
      <c r="J33" s="98"/>
      <c r="K33" s="99"/>
      <c r="L33" s="29"/>
      <c r="M33" s="34"/>
      <c r="O33" s="30"/>
    </row>
    <row r="34" spans="1:15" ht="15" customHeight="1">
      <c r="A34" s="151" t="s">
        <v>66</v>
      </c>
      <c r="B34" s="152"/>
      <c r="C34" s="152"/>
      <c r="D34" s="152"/>
      <c r="E34" s="95">
        <v>1</v>
      </c>
      <c r="F34" s="29"/>
      <c r="G34" s="96" t="s">
        <v>67</v>
      </c>
      <c r="H34" s="97"/>
      <c r="I34" s="98">
        <f>'[1]Ocupação Regional'!G9</f>
        <v>454</v>
      </c>
      <c r="J34" s="98">
        <f>'[1]Ocupação Regional'!H9</f>
        <v>676</v>
      </c>
      <c r="K34" s="99">
        <f t="shared" ref="K34:K43" si="2">I34/J34</f>
        <v>0.67159763313609466</v>
      </c>
      <c r="L34" s="29"/>
      <c r="M34" s="34"/>
      <c r="O34" s="30"/>
    </row>
    <row r="35" spans="1:15" ht="15" customHeight="1">
      <c r="A35" s="151" t="s">
        <v>68</v>
      </c>
      <c r="B35" s="152"/>
      <c r="C35" s="152"/>
      <c r="D35" s="152"/>
      <c r="E35" s="95">
        <v>3</v>
      </c>
      <c r="F35" s="29"/>
      <c r="G35" s="96" t="s">
        <v>69</v>
      </c>
      <c r="H35" s="97"/>
      <c r="I35" s="98">
        <f>'[1]Ocupação Regional'!G10</f>
        <v>599</v>
      </c>
      <c r="J35" s="98">
        <f>'[1]Ocupação Regional'!H10</f>
        <v>787</v>
      </c>
      <c r="K35" s="99">
        <f t="shared" si="2"/>
        <v>0.76111817026683604</v>
      </c>
      <c r="L35" s="29"/>
      <c r="M35" s="34"/>
      <c r="O35" s="30"/>
    </row>
    <row r="36" spans="1:15" ht="15" customHeight="1">
      <c r="A36" s="151" t="s">
        <v>70</v>
      </c>
      <c r="B36" s="152"/>
      <c r="C36" s="152"/>
      <c r="D36" s="152"/>
      <c r="E36" s="100">
        <v>11</v>
      </c>
      <c r="F36" s="29"/>
      <c r="G36" s="96" t="s">
        <v>71</v>
      </c>
      <c r="H36" s="97"/>
      <c r="I36" s="98">
        <f>'[1]Ocupação Regional'!G11</f>
        <v>683</v>
      </c>
      <c r="J36" s="98">
        <f>'[1]Ocupação Regional'!H11</f>
        <v>888</v>
      </c>
      <c r="K36" s="101">
        <f t="shared" si="2"/>
        <v>0.76914414414414412</v>
      </c>
      <c r="L36" s="29"/>
      <c r="M36" s="34"/>
      <c r="O36" s="30"/>
    </row>
    <row r="37" spans="1:15" ht="15" customHeight="1">
      <c r="A37" s="151" t="s">
        <v>72</v>
      </c>
      <c r="B37" s="152"/>
      <c r="C37" s="152"/>
      <c r="D37" s="152"/>
      <c r="E37" s="100">
        <v>17</v>
      </c>
      <c r="F37" s="29"/>
      <c r="G37" s="96" t="s">
        <v>73</v>
      </c>
      <c r="H37" s="97"/>
      <c r="I37" s="98">
        <f>'[1]Ocupação Regional'!G12</f>
        <v>840</v>
      </c>
      <c r="J37" s="98">
        <f>'[1]Ocupação Regional'!H12</f>
        <v>1143</v>
      </c>
      <c r="K37" s="99">
        <f t="shared" si="2"/>
        <v>0.73490813648293962</v>
      </c>
      <c r="L37" s="29"/>
      <c r="M37" s="34"/>
      <c r="O37" s="30"/>
    </row>
    <row r="38" spans="1:15" ht="15" customHeight="1">
      <c r="A38" s="151" t="s">
        <v>74</v>
      </c>
      <c r="B38" s="152"/>
      <c r="C38" s="152"/>
      <c r="D38" s="152"/>
      <c r="E38" s="100">
        <v>59</v>
      </c>
      <c r="F38" s="29"/>
      <c r="G38" s="96" t="s">
        <v>75</v>
      </c>
      <c r="H38" s="97"/>
      <c r="I38" s="98">
        <f>'[1]Ocupação Regional'!G13</f>
        <v>534</v>
      </c>
      <c r="J38" s="98">
        <f>'[1]Ocupação Regional'!H13</f>
        <v>684</v>
      </c>
      <c r="K38" s="99">
        <f t="shared" si="2"/>
        <v>0.7807017543859649</v>
      </c>
      <c r="L38" s="29"/>
      <c r="M38" s="34"/>
      <c r="O38" s="30"/>
    </row>
    <row r="39" spans="1:15" ht="15" customHeight="1">
      <c r="A39" s="151" t="s">
        <v>76</v>
      </c>
      <c r="B39" s="152"/>
      <c r="C39" s="152"/>
      <c r="D39" s="152"/>
      <c r="E39" s="100">
        <v>2</v>
      </c>
      <c r="F39" s="29"/>
      <c r="G39" s="96" t="s">
        <v>77</v>
      </c>
      <c r="H39" s="97"/>
      <c r="I39" s="98">
        <f>'[1]Ocupação Regional'!G14</f>
        <v>485</v>
      </c>
      <c r="J39" s="98">
        <f>'[1]Ocupação Regional'!H14</f>
        <v>722</v>
      </c>
      <c r="K39" s="99">
        <f t="shared" si="2"/>
        <v>0.67174515235457066</v>
      </c>
      <c r="L39" s="29"/>
      <c r="M39" s="34"/>
      <c r="O39" s="30"/>
    </row>
    <row r="40" spans="1:15" ht="15" customHeight="1">
      <c r="A40" s="151" t="s">
        <v>78</v>
      </c>
      <c r="B40" s="152"/>
      <c r="C40" s="152"/>
      <c r="D40" s="152"/>
      <c r="E40" s="100">
        <v>3</v>
      </c>
      <c r="F40" s="29"/>
      <c r="G40" s="96" t="s">
        <v>79</v>
      </c>
      <c r="H40" s="97"/>
      <c r="I40" s="98">
        <f>'[1]Ocupação Regional'!G15</f>
        <v>578</v>
      </c>
      <c r="J40" s="102">
        <f>'[1]Ocupação Regional'!H15</f>
        <v>784</v>
      </c>
      <c r="K40" s="99">
        <f t="shared" si="2"/>
        <v>0.73724489795918369</v>
      </c>
      <c r="L40" s="29"/>
      <c r="M40" s="31"/>
      <c r="O40" s="30"/>
    </row>
    <row r="41" spans="1:15" ht="15" customHeight="1">
      <c r="A41" s="151" t="s">
        <v>80</v>
      </c>
      <c r="B41" s="152"/>
      <c r="C41" s="152"/>
      <c r="D41" s="152"/>
      <c r="E41" s="100">
        <v>4</v>
      </c>
      <c r="F41" s="29"/>
      <c r="G41" s="96" t="s">
        <v>81</v>
      </c>
      <c r="H41" s="97"/>
      <c r="I41" s="98">
        <f>'[1]Ocupação Regional'!G16</f>
        <v>521</v>
      </c>
      <c r="J41" s="98">
        <f>'[1]Ocupação Regional'!H16</f>
        <v>714</v>
      </c>
      <c r="K41" s="99">
        <f t="shared" si="2"/>
        <v>0.72969187675070024</v>
      </c>
      <c r="L41" s="29"/>
      <c r="M41" s="31"/>
      <c r="O41" s="30"/>
    </row>
    <row r="42" spans="1:15" ht="29.25" customHeight="1">
      <c r="A42" s="151" t="s">
        <v>82</v>
      </c>
      <c r="B42" s="152"/>
      <c r="C42" s="152"/>
      <c r="D42" s="152"/>
      <c r="E42" s="95">
        <v>13</v>
      </c>
      <c r="F42" s="29"/>
      <c r="G42" s="96"/>
      <c r="H42" s="97"/>
      <c r="I42" s="98"/>
      <c r="J42" s="98"/>
      <c r="K42" s="99"/>
      <c r="L42" s="29"/>
    </row>
    <row r="43" spans="1:15" ht="27.75" customHeight="1">
      <c r="A43" s="119" t="str">
        <f>"TOTAL (distribuidos em 46 municípios, incluindo a Capital)
 sendo que "&amp;COUNTIF('[1]Ocupação por Centro'!C:C,"COMPARTILHADA") &amp;" centros de atendimento são gestão compartilhada."</f>
        <v>TOTAL (distribuidos em 46 municípios, incluindo a Capital)
 sendo que 0 centros de atendimento são gestão compartilhada.</v>
      </c>
      <c r="B43" s="120"/>
      <c r="C43" s="120"/>
      <c r="D43" s="120"/>
      <c r="E43" s="103">
        <f>SUM(E33:E42)</f>
        <v>115</v>
      </c>
      <c r="F43" s="29"/>
      <c r="G43" s="104" t="s">
        <v>83</v>
      </c>
      <c r="H43" s="105"/>
      <c r="I43" s="106">
        <f>SUM(I34:I42)</f>
        <v>4694</v>
      </c>
      <c r="J43" s="106">
        <f>SUM(J34:J42)</f>
        <v>6398</v>
      </c>
      <c r="K43" s="107">
        <f t="shared" si="2"/>
        <v>0.7336667708658956</v>
      </c>
      <c r="L43" s="29"/>
    </row>
    <row r="44" spans="1:15" ht="15" customHeight="1">
      <c r="F44" s="29"/>
    </row>
    <row r="45" spans="1:15" ht="45">
      <c r="A45" s="108" t="s">
        <v>84</v>
      </c>
      <c r="B45" s="109" t="s">
        <v>152</v>
      </c>
      <c r="C45" s="109" t="s">
        <v>85</v>
      </c>
      <c r="D45" s="109" t="s">
        <v>153</v>
      </c>
      <c r="E45" s="109" t="s">
        <v>86</v>
      </c>
      <c r="F45" s="109" t="s">
        <v>87</v>
      </c>
      <c r="G45" s="109" t="s">
        <v>17</v>
      </c>
      <c r="H45" s="92" t="s">
        <v>88</v>
      </c>
      <c r="I45"/>
      <c r="J45" s="91" t="s">
        <v>154</v>
      </c>
      <c r="K45" s="92" t="s">
        <v>10</v>
      </c>
    </row>
    <row r="46" spans="1:15" ht="30" customHeight="1">
      <c r="A46" s="110" t="s">
        <v>89</v>
      </c>
      <c r="B46" s="111">
        <v>0</v>
      </c>
      <c r="C46" s="111">
        <v>1</v>
      </c>
      <c r="D46" s="111">
        <v>0</v>
      </c>
      <c r="E46" s="111">
        <v>7</v>
      </c>
      <c r="F46" s="112">
        <v>0</v>
      </c>
      <c r="G46" s="111">
        <v>8</v>
      </c>
      <c r="H46" s="113">
        <f t="shared" ref="H46:H51" si="3">G46/$G$52</f>
        <v>1.7043033659991478E-3</v>
      </c>
      <c r="I46"/>
      <c r="J46" s="37" t="s">
        <v>90</v>
      </c>
      <c r="K46" s="114">
        <v>115</v>
      </c>
    </row>
    <row r="47" spans="1:15" ht="15">
      <c r="A47" s="110" t="s">
        <v>91</v>
      </c>
      <c r="B47" s="111">
        <v>24</v>
      </c>
      <c r="C47" s="111">
        <v>200</v>
      </c>
      <c r="D47" s="111">
        <v>26</v>
      </c>
      <c r="E47" s="111">
        <v>1047</v>
      </c>
      <c r="F47" s="112">
        <v>38</v>
      </c>
      <c r="G47" s="111">
        <v>1335</v>
      </c>
      <c r="H47" s="113">
        <f t="shared" si="3"/>
        <v>0.28440562420110782</v>
      </c>
      <c r="I47"/>
      <c r="J47" s="37" t="s">
        <v>92</v>
      </c>
      <c r="K47" s="114">
        <v>2004</v>
      </c>
    </row>
    <row r="48" spans="1:15" ht="15">
      <c r="A48" s="110" t="s">
        <v>93</v>
      </c>
      <c r="B48" s="111">
        <v>0</v>
      </c>
      <c r="C48" s="111">
        <v>2</v>
      </c>
      <c r="D48" s="111">
        <v>0</v>
      </c>
      <c r="E48" s="111">
        <v>8</v>
      </c>
      <c r="F48" s="112">
        <v>0</v>
      </c>
      <c r="G48" s="111">
        <v>10</v>
      </c>
      <c r="H48" s="113">
        <f t="shared" si="3"/>
        <v>2.1303792074989347E-3</v>
      </c>
      <c r="I48"/>
      <c r="J48" s="37" t="s">
        <v>94</v>
      </c>
      <c r="K48" s="114">
        <v>2209</v>
      </c>
    </row>
    <row r="49" spans="1:11" ht="15">
      <c r="A49" s="110" t="s">
        <v>95</v>
      </c>
      <c r="B49" s="111">
        <v>38</v>
      </c>
      <c r="C49" s="111">
        <v>350</v>
      </c>
      <c r="D49" s="111">
        <v>38</v>
      </c>
      <c r="E49" s="111">
        <v>2070</v>
      </c>
      <c r="F49" s="112">
        <v>91</v>
      </c>
      <c r="G49" s="111">
        <v>2587</v>
      </c>
      <c r="H49" s="113">
        <f t="shared" si="3"/>
        <v>0.55112910097997447</v>
      </c>
      <c r="I49"/>
      <c r="J49" s="37" t="s">
        <v>96</v>
      </c>
      <c r="K49" s="114">
        <v>132</v>
      </c>
    </row>
    <row r="50" spans="1:11" ht="15">
      <c r="A50" s="110" t="s">
        <v>97</v>
      </c>
      <c r="B50" s="111">
        <v>17</v>
      </c>
      <c r="C50" s="111">
        <v>123</v>
      </c>
      <c r="D50" s="111">
        <v>7</v>
      </c>
      <c r="E50" s="111">
        <v>579</v>
      </c>
      <c r="F50" s="112">
        <v>25</v>
      </c>
      <c r="G50" s="111">
        <v>751</v>
      </c>
      <c r="H50" s="113">
        <f t="shared" si="3"/>
        <v>0.15999147848317</v>
      </c>
      <c r="I50"/>
      <c r="J50" s="38" t="s">
        <v>98</v>
      </c>
      <c r="K50" s="114">
        <v>0</v>
      </c>
    </row>
    <row r="51" spans="1:11" ht="15">
      <c r="A51" s="110" t="s">
        <v>99</v>
      </c>
      <c r="B51" s="111">
        <v>2</v>
      </c>
      <c r="C51" s="111">
        <v>1</v>
      </c>
      <c r="D51" s="111">
        <v>0</v>
      </c>
      <c r="E51" s="111">
        <v>0</v>
      </c>
      <c r="F51" s="112">
        <v>0</v>
      </c>
      <c r="G51" s="111">
        <v>3</v>
      </c>
      <c r="H51" s="113">
        <f t="shared" si="3"/>
        <v>6.3911376224968044E-4</v>
      </c>
      <c r="I51"/>
      <c r="J51" s="38" t="s">
        <v>100</v>
      </c>
      <c r="K51" s="114">
        <v>234</v>
      </c>
    </row>
    <row r="52" spans="1:11" ht="15">
      <c r="A52" s="115" t="s">
        <v>101</v>
      </c>
      <c r="B52" s="116">
        <f t="shared" ref="B52:G52" si="4">SUM(B46:B51)</f>
        <v>81</v>
      </c>
      <c r="C52" s="116">
        <f t="shared" si="4"/>
        <v>677</v>
      </c>
      <c r="D52" s="116">
        <f t="shared" si="4"/>
        <v>71</v>
      </c>
      <c r="E52" s="116">
        <f t="shared" si="4"/>
        <v>3711</v>
      </c>
      <c r="F52" s="116">
        <f t="shared" si="4"/>
        <v>154</v>
      </c>
      <c r="G52" s="116">
        <f t="shared" si="4"/>
        <v>4694</v>
      </c>
      <c r="H52" s="117"/>
      <c r="I52"/>
      <c r="J52" s="115" t="s">
        <v>10</v>
      </c>
      <c r="K52" s="117">
        <f>SUM(K46:K51)</f>
        <v>4694</v>
      </c>
    </row>
    <row r="53" spans="1:11" ht="15">
      <c r="A53" s="118"/>
      <c r="I53"/>
    </row>
    <row r="54" spans="1:11" ht="45">
      <c r="A54" s="108" t="s">
        <v>102</v>
      </c>
      <c r="B54" s="109" t="s">
        <v>152</v>
      </c>
      <c r="C54" s="109" t="s">
        <v>85</v>
      </c>
      <c r="D54" s="109" t="s">
        <v>153</v>
      </c>
      <c r="E54" s="109" t="s">
        <v>86</v>
      </c>
      <c r="F54" s="109" t="s">
        <v>87</v>
      </c>
      <c r="G54" s="109" t="s">
        <v>17</v>
      </c>
      <c r="H54" s="92" t="s">
        <v>103</v>
      </c>
    </row>
    <row r="55" spans="1:11" ht="15">
      <c r="A55" s="110" t="s">
        <v>104</v>
      </c>
      <c r="B55" s="111">
        <v>0</v>
      </c>
      <c r="C55" s="111">
        <v>0</v>
      </c>
      <c r="D55" s="111">
        <v>0</v>
      </c>
      <c r="E55" s="111">
        <v>0</v>
      </c>
      <c r="F55" s="112">
        <v>0</v>
      </c>
      <c r="G55" s="111">
        <f>SUM(B55:F55)</f>
        <v>0</v>
      </c>
      <c r="H55" s="113">
        <f>G55/$G$61</f>
        <v>0</v>
      </c>
    </row>
    <row r="56" spans="1:11" ht="15">
      <c r="A56" s="110" t="s">
        <v>105</v>
      </c>
      <c r="B56" s="111">
        <v>0</v>
      </c>
      <c r="C56" s="111">
        <v>0</v>
      </c>
      <c r="D56" s="111">
        <v>0</v>
      </c>
      <c r="E56" s="111">
        <v>0</v>
      </c>
      <c r="F56" s="112">
        <v>0</v>
      </c>
      <c r="G56" s="111">
        <f t="shared" ref="G56:G60" si="5">SUM(B56:F56)</f>
        <v>0</v>
      </c>
      <c r="H56" s="113">
        <f t="shared" ref="H56:H60" si="6">G56/$G$61</f>
        <v>0</v>
      </c>
    </row>
    <row r="57" spans="1:11" ht="15">
      <c r="A57" s="110" t="s">
        <v>106</v>
      </c>
      <c r="B57" s="111">
        <v>0</v>
      </c>
      <c r="C57" s="111">
        <v>0</v>
      </c>
      <c r="D57" s="111">
        <v>0</v>
      </c>
      <c r="E57" s="111">
        <v>2</v>
      </c>
      <c r="F57" s="112">
        <v>0</v>
      </c>
      <c r="G57" s="111">
        <f t="shared" si="5"/>
        <v>2</v>
      </c>
      <c r="H57" s="113">
        <f t="shared" si="6"/>
        <v>0.16666666666666666</v>
      </c>
      <c r="J57"/>
    </row>
    <row r="58" spans="1:11" ht="15">
      <c r="A58" s="110" t="s">
        <v>107</v>
      </c>
      <c r="B58" s="111">
        <v>2</v>
      </c>
      <c r="C58" s="111">
        <v>1</v>
      </c>
      <c r="D58" s="111">
        <v>0</v>
      </c>
      <c r="E58" s="111">
        <v>6</v>
      </c>
      <c r="F58" s="112">
        <v>1</v>
      </c>
      <c r="G58" s="111">
        <f t="shared" si="5"/>
        <v>10</v>
      </c>
      <c r="H58" s="113">
        <f t="shared" si="6"/>
        <v>0.83333333333333337</v>
      </c>
    </row>
    <row r="59" spans="1:11" ht="15">
      <c r="A59" s="110" t="s">
        <v>108</v>
      </c>
      <c r="B59" s="111">
        <v>0</v>
      </c>
      <c r="C59" s="111">
        <v>0</v>
      </c>
      <c r="D59" s="111">
        <v>0</v>
      </c>
      <c r="E59" s="111">
        <v>0</v>
      </c>
      <c r="F59" s="112">
        <v>0</v>
      </c>
      <c r="G59" s="111">
        <f t="shared" si="5"/>
        <v>0</v>
      </c>
      <c r="H59" s="113">
        <f t="shared" si="6"/>
        <v>0</v>
      </c>
    </row>
    <row r="60" spans="1:11" ht="15">
      <c r="A60" s="110" t="s">
        <v>109</v>
      </c>
      <c r="B60" s="111">
        <v>0</v>
      </c>
      <c r="C60" s="111">
        <v>0</v>
      </c>
      <c r="D60" s="111">
        <v>0</v>
      </c>
      <c r="E60" s="111">
        <v>0</v>
      </c>
      <c r="F60" s="112">
        <v>0</v>
      </c>
      <c r="G60" s="111">
        <f t="shared" si="5"/>
        <v>0</v>
      </c>
      <c r="H60" s="113">
        <f t="shared" si="6"/>
        <v>0</v>
      </c>
    </row>
    <row r="61" spans="1:11" ht="15">
      <c r="A61" s="115" t="s">
        <v>101</v>
      </c>
      <c r="B61" s="116">
        <f t="shared" ref="B61:G61" si="7">SUM(B55:B60)</f>
        <v>2</v>
      </c>
      <c r="C61" s="116">
        <f t="shared" si="7"/>
        <v>1</v>
      </c>
      <c r="D61" s="116">
        <f t="shared" si="7"/>
        <v>0</v>
      </c>
      <c r="E61" s="116">
        <f t="shared" si="7"/>
        <v>8</v>
      </c>
      <c r="F61" s="116">
        <f t="shared" si="7"/>
        <v>1</v>
      </c>
      <c r="G61" s="116">
        <f t="shared" si="7"/>
        <v>12</v>
      </c>
      <c r="H61" s="117"/>
    </row>
  </sheetData>
  <mergeCells count="32"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I25:J25"/>
    <mergeCell ref="G27:H30"/>
    <mergeCell ref="I27:J27"/>
    <mergeCell ref="I28:J28"/>
    <mergeCell ref="I29:J29"/>
    <mergeCell ref="I30:J30"/>
    <mergeCell ref="A43:D43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</mergeCells>
  <conditionalFormatting sqref="K20:K2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{02F9DC0C-0F28-420D-8960-48B0306EC6A5}</x14:id>
        </ext>
      </extLst>
    </cfRule>
  </conditionalFormatting>
  <conditionalFormatting sqref="H13:H14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{7496983E-D41D-4B4A-B99C-CDBDC3938535}</x14:id>
        </ext>
      </extLst>
    </cfRule>
  </conditionalFormatting>
  <conditionalFormatting sqref="K8:K17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{42BF7948-101B-4A41-AB2A-30FA8AE2674D}</x14:id>
        </ext>
      </extLst>
    </cfRule>
  </conditionalFormatting>
  <conditionalFormatting sqref="I34:I42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{095E253D-98B7-4A55-A300-7E368BCDD0DF}</x14:id>
        </ext>
      </extLst>
    </cfRule>
  </conditionalFormatting>
  <conditionalFormatting sqref="E34:E42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{3B7A204A-3997-45D1-BBDF-5380FDB2DAF3}</x14:id>
        </ext>
      </extLst>
    </cfRule>
  </conditionalFormatting>
  <conditionalFormatting sqref="C20:C31 D20:E28 D30:E30 D29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{16C30E4B-FE3B-4CAB-9780-2A4EF440E617}</x14:id>
        </ext>
      </extLst>
    </cfRule>
  </conditionalFormatting>
  <conditionalFormatting sqref="K27:K30 H3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{0E96A8D8-FFC7-42F4-A21C-788BA0F09309}</x14:id>
        </ext>
      </extLst>
    </cfRule>
  </conditionalFormatting>
  <conditionalFormatting sqref="I3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{28E5F474-B02A-4657-854F-A9542F64AC94}</x14:id>
        </ext>
      </extLst>
    </cfRule>
  </conditionalFormatting>
  <conditionalFormatting sqref="E33:E42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{8C18B1B3-16C8-46C2-8982-026EAE9B75F4}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F9DC0C-0F28-420D-8960-48B0306EC6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7496983E-D41D-4B4A-B99C-CDBDC39385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42BF7948-101B-4A41-AB2A-30FA8AE267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095E253D-98B7-4A55-A300-7E368BCDD0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I34:I42</xm:sqref>
        </x14:conditionalFormatting>
        <x14:conditionalFormatting xmlns:xm="http://schemas.microsoft.com/office/excel/2006/main">
          <x14:cfRule type="dataBar" id="{3B7A204A-3997-45D1-BBDF-5380FDB2DA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E34:E42</xm:sqref>
        </x14:conditionalFormatting>
        <x14:conditionalFormatting xmlns:xm="http://schemas.microsoft.com/office/excel/2006/main">
          <x14:cfRule type="dataBar" id="{16C30E4B-FE3B-4CAB-9780-2A4EF440E6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C20:C31 D20:E28 D30:E30 D29</xm:sqref>
        </x14:conditionalFormatting>
        <x14:conditionalFormatting xmlns:xm="http://schemas.microsoft.com/office/excel/2006/main">
          <x14:cfRule type="dataBar" id="{0E96A8D8-FFC7-42F4-A21C-788BA0F093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</xm:sqref>
        </x14:conditionalFormatting>
        <x14:conditionalFormatting xmlns:xm="http://schemas.microsoft.com/office/excel/2006/main">
          <x14:cfRule type="dataBar" id="{28E5F474-B02A-4657-854F-A9542F64AC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I33</xm:sqref>
        </x14:conditionalFormatting>
        <x14:conditionalFormatting xmlns:xm="http://schemas.microsoft.com/office/excel/2006/main">
          <x14:cfRule type="dataBar" id="{8C18B1B3-16C8-46C2-8982-026EAE9B75F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E33:E42</xm:sqref>
        </x14:conditionalFormatting>
        <x14:conditionalFormatting xmlns:xm="http://schemas.microsoft.com/office/excel/2006/main">
          <x14:cfRule type="iconSet" priority="85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84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83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82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81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80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79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78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77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76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75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74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73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72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9" id="{569E5FE7-B1FD-41B6-87D0-C0C76D2F909F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K34:K43</xm:sqref>
        </x14:conditionalFormatting>
        <x14:conditionalFormatting xmlns:xm="http://schemas.microsoft.com/office/excel/2006/main">
          <x14:cfRule type="iconSet" priority="2" id="{7AA620A1-1533-4C72-B9B4-C60533EBF9DC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3" t="s">
        <v>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>
      <c r="A2" s="154" t="s">
        <v>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8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>
      <c r="A4" s="2"/>
      <c r="B4" s="2"/>
      <c r="C4" s="2"/>
      <c r="D4" s="2"/>
      <c r="E4" s="3"/>
    </row>
    <row r="5" spans="1:14" ht="15.75">
      <c r="A5" s="156" t="s">
        <v>156</v>
      </c>
      <c r="B5" s="157"/>
      <c r="C5" s="157"/>
      <c r="D5" s="157"/>
      <c r="E5" s="157"/>
      <c r="F5" s="157"/>
      <c r="G5" s="157"/>
      <c r="H5" s="157"/>
      <c r="I5" s="158"/>
      <c r="K5" s="159" t="s">
        <v>3</v>
      </c>
      <c r="L5" s="160"/>
      <c r="M5" s="160"/>
      <c r="N5" s="161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41</v>
      </c>
      <c r="B8" s="8">
        <v>29</v>
      </c>
      <c r="C8" s="9">
        <v>313</v>
      </c>
      <c r="D8" s="9">
        <v>1472</v>
      </c>
      <c r="E8" s="8">
        <v>36</v>
      </c>
      <c r="F8" s="8">
        <v>62</v>
      </c>
      <c r="G8" s="8"/>
      <c r="H8" s="8">
        <f t="shared" ref="H8:H59" si="0">SUM(B8:G8)</f>
        <v>1912</v>
      </c>
      <c r="I8" s="10">
        <f>H8/$H$60</f>
        <v>0.40732850447379632</v>
      </c>
      <c r="K8" s="9">
        <f t="shared" ref="K8:L8" si="1">C8</f>
        <v>313</v>
      </c>
      <c r="L8" s="9">
        <f t="shared" si="1"/>
        <v>1472</v>
      </c>
      <c r="M8" s="8">
        <f t="shared" ref="M8" si="2">SUM(K8:L8)</f>
        <v>1785</v>
      </c>
      <c r="N8" s="10">
        <f>M8/$M$60</f>
        <v>0.4067912488605287</v>
      </c>
    </row>
    <row r="9" spans="1:14">
      <c r="A9" s="7" t="s">
        <v>44</v>
      </c>
      <c r="B9" s="8">
        <v>32</v>
      </c>
      <c r="C9" s="9">
        <v>227</v>
      </c>
      <c r="D9" s="9">
        <v>1382</v>
      </c>
      <c r="E9" s="8">
        <v>17</v>
      </c>
      <c r="F9" s="8">
        <v>51</v>
      </c>
      <c r="G9" s="8"/>
      <c r="H9" s="8">
        <f t="shared" si="0"/>
        <v>1709</v>
      </c>
      <c r="I9" s="10">
        <f>H9/$H$60</f>
        <v>0.36408180656156797</v>
      </c>
      <c r="K9" s="9">
        <f t="shared" ref="K9:K59" si="3">C9</f>
        <v>227</v>
      </c>
      <c r="L9" s="9">
        <f t="shared" ref="L9:L59" si="4">D9</f>
        <v>1382</v>
      </c>
      <c r="M9" s="8">
        <f t="shared" ref="M9:M59" si="5">SUM(K9:L9)</f>
        <v>1609</v>
      </c>
      <c r="N9" s="10">
        <f>M9/$M$60</f>
        <v>0.36668185961713767</v>
      </c>
    </row>
    <row r="10" spans="1:14">
      <c r="A10" s="7" t="s">
        <v>46</v>
      </c>
      <c r="B10" s="8">
        <v>4</v>
      </c>
      <c r="C10" s="9">
        <v>47</v>
      </c>
      <c r="D10" s="9">
        <v>182</v>
      </c>
      <c r="E10" s="8">
        <v>2</v>
      </c>
      <c r="F10" s="8">
        <v>6</v>
      </c>
      <c r="G10" s="8"/>
      <c r="H10" s="8">
        <f t="shared" si="0"/>
        <v>241</v>
      </c>
      <c r="I10" s="10">
        <f>H10/$H$60</f>
        <v>5.1342138900724331E-2</v>
      </c>
      <c r="K10" s="9">
        <f t="shared" si="3"/>
        <v>47</v>
      </c>
      <c r="L10" s="9">
        <f t="shared" si="4"/>
        <v>182</v>
      </c>
      <c r="M10" s="8">
        <f t="shared" si="5"/>
        <v>229</v>
      </c>
      <c r="N10" s="10">
        <f>M10/$M$60</f>
        <v>5.218778486782133E-2</v>
      </c>
    </row>
    <row r="11" spans="1:14">
      <c r="A11" s="7" t="s">
        <v>48</v>
      </c>
      <c r="B11" s="8">
        <v>2</v>
      </c>
      <c r="C11" s="9">
        <v>8</v>
      </c>
      <c r="D11" s="9">
        <v>90</v>
      </c>
      <c r="E11" s="8">
        <v>1</v>
      </c>
      <c r="F11" s="8">
        <v>11</v>
      </c>
      <c r="G11" s="8"/>
      <c r="H11" s="8">
        <f t="shared" ref="H11:H12" si="6">SUM(B11:G11)</f>
        <v>112</v>
      </c>
      <c r="I11" s="10">
        <f>H11/$H$60</f>
        <v>2.3860247123988071E-2</v>
      </c>
      <c r="K11" s="9">
        <f t="shared" ref="K11:K12" si="7">C11</f>
        <v>8</v>
      </c>
      <c r="L11" s="9">
        <f t="shared" ref="L11:L12" si="8">D11</f>
        <v>90</v>
      </c>
      <c r="M11" s="8">
        <f t="shared" ref="M11:M12" si="9">SUM(K11:L11)</f>
        <v>98</v>
      </c>
      <c r="N11" s="10">
        <f>M11/$M$60</f>
        <v>2.2333637192342753E-2</v>
      </c>
    </row>
    <row r="12" spans="1:14">
      <c r="A12" s="7" t="s">
        <v>50</v>
      </c>
      <c r="B12" s="8">
        <v>7</v>
      </c>
      <c r="C12" s="9">
        <v>21</v>
      </c>
      <c r="D12" s="9">
        <v>70</v>
      </c>
      <c r="E12" s="8">
        <v>4</v>
      </c>
      <c r="F12" s="8">
        <v>1</v>
      </c>
      <c r="G12" s="8"/>
      <c r="H12" s="8">
        <f t="shared" si="6"/>
        <v>103</v>
      </c>
      <c r="I12" s="10">
        <f>H12/$H$60</f>
        <v>2.194290583723903E-2</v>
      </c>
      <c r="K12" s="9">
        <f t="shared" si="7"/>
        <v>21</v>
      </c>
      <c r="L12" s="9">
        <f t="shared" si="8"/>
        <v>70</v>
      </c>
      <c r="M12" s="8">
        <f t="shared" si="9"/>
        <v>91</v>
      </c>
      <c r="N12" s="10">
        <f>M12/$M$60</f>
        <v>2.0738377392889699E-2</v>
      </c>
    </row>
    <row r="13" spans="1:14">
      <c r="A13" s="7" t="s">
        <v>52</v>
      </c>
      <c r="B13" s="8"/>
      <c r="C13" s="9">
        <v>6</v>
      </c>
      <c r="D13" s="9">
        <v>59</v>
      </c>
      <c r="E13" s="8">
        <v>1</v>
      </c>
      <c r="F13" s="8">
        <v>5</v>
      </c>
      <c r="G13" s="8"/>
      <c r="H13" s="8">
        <f t="shared" ref="H13" si="10">SUM(B13:G13)</f>
        <v>71</v>
      </c>
      <c r="I13" s="10">
        <f>H13/$H$60</f>
        <v>1.5125692373242437E-2</v>
      </c>
      <c r="K13" s="9">
        <f t="shared" ref="K13" si="11">C13</f>
        <v>6</v>
      </c>
      <c r="L13" s="9">
        <f t="shared" ref="L13" si="12">D13</f>
        <v>59</v>
      </c>
      <c r="M13" s="8">
        <f t="shared" ref="M13" si="13">SUM(K13:L13)</f>
        <v>65</v>
      </c>
      <c r="N13" s="10">
        <f>M13/$M$60</f>
        <v>1.4813126709206929E-2</v>
      </c>
    </row>
    <row r="14" spans="1:14">
      <c r="A14" s="7" t="s">
        <v>54</v>
      </c>
      <c r="B14" s="8"/>
      <c r="C14" s="9">
        <v>5</v>
      </c>
      <c r="D14" s="9">
        <v>63</v>
      </c>
      <c r="E14" s="8"/>
      <c r="F14" s="8">
        <v>1</v>
      </c>
      <c r="G14" s="8"/>
      <c r="H14" s="8">
        <f t="shared" ref="H14:H15" si="14">SUM(B14:G14)</f>
        <v>69</v>
      </c>
      <c r="I14" s="10">
        <f>H14/$H$60</f>
        <v>1.469961653174265E-2</v>
      </c>
      <c r="K14" s="9">
        <f t="shared" ref="K14:K15" si="15">C14</f>
        <v>5</v>
      </c>
      <c r="L14" s="9">
        <f t="shared" ref="L14:L15" si="16">D14</f>
        <v>63</v>
      </c>
      <c r="M14" s="8">
        <f t="shared" ref="M14:M15" si="17">SUM(K14:L14)</f>
        <v>68</v>
      </c>
      <c r="N14" s="10">
        <f>M14/$M$60</f>
        <v>1.5496809480401094E-2</v>
      </c>
    </row>
    <row r="15" spans="1:14">
      <c r="A15" s="7" t="s">
        <v>58</v>
      </c>
      <c r="B15" s="8">
        <v>4</v>
      </c>
      <c r="C15" s="9">
        <v>9</v>
      </c>
      <c r="D15" s="9">
        <v>46</v>
      </c>
      <c r="E15" s="8">
        <v>1</v>
      </c>
      <c r="F15" s="8">
        <v>4</v>
      </c>
      <c r="G15" s="8"/>
      <c r="H15" s="8">
        <f t="shared" si="14"/>
        <v>64</v>
      </c>
      <c r="I15" s="10">
        <f>H15/$H$60</f>
        <v>1.3634426927993182E-2</v>
      </c>
      <c r="K15" s="9">
        <f t="shared" si="15"/>
        <v>9</v>
      </c>
      <c r="L15" s="9">
        <f t="shared" si="16"/>
        <v>46</v>
      </c>
      <c r="M15" s="8">
        <f t="shared" si="17"/>
        <v>55</v>
      </c>
      <c r="N15" s="10">
        <f>M15/$M$60</f>
        <v>1.2534184138559709E-2</v>
      </c>
    </row>
    <row r="16" spans="1:14">
      <c r="A16" s="7" t="s">
        <v>55</v>
      </c>
      <c r="B16" s="8"/>
      <c r="C16" s="9"/>
      <c r="D16" s="9">
        <v>47</v>
      </c>
      <c r="E16" s="8"/>
      <c r="F16" s="8"/>
      <c r="G16" s="8"/>
      <c r="H16" s="8">
        <f t="shared" ref="H16:H18" si="18">SUM(B16:G16)</f>
        <v>47</v>
      </c>
      <c r="I16" s="10">
        <f>H16/$H$60</f>
        <v>1.0012782275244993E-2</v>
      </c>
      <c r="K16" s="9">
        <f t="shared" ref="K16:K18" si="19">C16</f>
        <v>0</v>
      </c>
      <c r="L16" s="9">
        <f t="shared" ref="L16:L18" si="20">D16</f>
        <v>47</v>
      </c>
      <c r="M16" s="8">
        <f t="shared" ref="M16:M18" si="21">SUM(K16:L16)</f>
        <v>47</v>
      </c>
      <c r="N16" s="10">
        <f>M16/$M$60</f>
        <v>1.0711030082041932E-2</v>
      </c>
    </row>
    <row r="17" spans="1:14">
      <c r="A17" s="7" t="s">
        <v>110</v>
      </c>
      <c r="B17" s="8">
        <v>2</v>
      </c>
      <c r="C17" s="9">
        <v>4</v>
      </c>
      <c r="D17" s="9">
        <v>29</v>
      </c>
      <c r="E17" s="8">
        <v>1</v>
      </c>
      <c r="F17" s="8">
        <v>2</v>
      </c>
      <c r="G17" s="8"/>
      <c r="H17" s="8">
        <f t="shared" si="18"/>
        <v>38</v>
      </c>
      <c r="I17" s="10">
        <f>H17/$H$60</f>
        <v>8.0954409884959524E-3</v>
      </c>
      <c r="K17" s="9">
        <f t="shared" si="19"/>
        <v>4</v>
      </c>
      <c r="L17" s="9">
        <f t="shared" si="20"/>
        <v>29</v>
      </c>
      <c r="M17" s="8">
        <f t="shared" si="21"/>
        <v>33</v>
      </c>
      <c r="N17" s="10">
        <f>M17/$M$60</f>
        <v>7.520510483135825E-3</v>
      </c>
    </row>
    <row r="18" spans="1:14">
      <c r="A18" s="7" t="s">
        <v>57</v>
      </c>
      <c r="B18" s="8"/>
      <c r="C18" s="9">
        <v>3</v>
      </c>
      <c r="D18" s="9">
        <v>34</v>
      </c>
      <c r="E18" s="8"/>
      <c r="F18" s="8"/>
      <c r="G18" s="8"/>
      <c r="H18" s="8">
        <f t="shared" si="18"/>
        <v>37</v>
      </c>
      <c r="I18" s="10">
        <f>H18/$H$60</f>
        <v>7.8824030677460584E-3</v>
      </c>
      <c r="K18" s="9">
        <f t="shared" si="19"/>
        <v>3</v>
      </c>
      <c r="L18" s="9">
        <f t="shared" si="20"/>
        <v>34</v>
      </c>
      <c r="M18" s="8">
        <f t="shared" si="21"/>
        <v>37</v>
      </c>
      <c r="N18" s="10">
        <f>M18/$M$60</f>
        <v>8.4320875113947126E-3</v>
      </c>
    </row>
    <row r="19" spans="1:14">
      <c r="A19" s="7" t="s">
        <v>112</v>
      </c>
      <c r="B19" s="8"/>
      <c r="C19" s="9">
        <v>1</v>
      </c>
      <c r="D19" s="9">
        <v>35</v>
      </c>
      <c r="E19" s="8"/>
      <c r="F19" s="8"/>
      <c r="G19" s="8"/>
      <c r="H19" s="8">
        <f t="shared" ref="H19" si="22">SUM(B19:G19)</f>
        <v>36</v>
      </c>
      <c r="I19" s="10">
        <f>H19/$H$60</f>
        <v>7.6693651469961653E-3</v>
      </c>
      <c r="K19" s="9">
        <f t="shared" ref="K19" si="23">C19</f>
        <v>1</v>
      </c>
      <c r="L19" s="9">
        <f t="shared" ref="L19" si="24">D19</f>
        <v>35</v>
      </c>
      <c r="M19" s="8">
        <f t="shared" ref="M19" si="25">SUM(K19:L19)</f>
        <v>36</v>
      </c>
      <c r="N19" s="10">
        <f>M19/$M$60</f>
        <v>8.2041932543299913E-3</v>
      </c>
    </row>
    <row r="20" spans="1:14">
      <c r="A20" s="7" t="s">
        <v>113</v>
      </c>
      <c r="B20" s="8"/>
      <c r="C20" s="9">
        <v>4</v>
      </c>
      <c r="D20" s="9">
        <v>18</v>
      </c>
      <c r="E20" s="8">
        <v>1</v>
      </c>
      <c r="F20" s="8">
        <v>3</v>
      </c>
      <c r="G20" s="8"/>
      <c r="H20" s="8">
        <f t="shared" ref="H20:H21" si="26">SUM(B20:G20)</f>
        <v>26</v>
      </c>
      <c r="I20" s="10">
        <f>H20/$H$60</f>
        <v>5.5389859394972306E-3</v>
      </c>
      <c r="K20" s="9">
        <f t="shared" ref="K20:K21" si="27">C20</f>
        <v>4</v>
      </c>
      <c r="L20" s="9">
        <f t="shared" ref="L20:L21" si="28">D20</f>
        <v>18</v>
      </c>
      <c r="M20" s="8">
        <f t="shared" ref="M20:M21" si="29">SUM(K20:L20)</f>
        <v>22</v>
      </c>
      <c r="N20" s="10">
        <f>M20/$M$60</f>
        <v>5.0136736554238833E-3</v>
      </c>
    </row>
    <row r="21" spans="1:14">
      <c r="A21" s="7" t="s">
        <v>119</v>
      </c>
      <c r="B21" s="8"/>
      <c r="C21" s="9">
        <v>2</v>
      </c>
      <c r="D21" s="9">
        <v>18</v>
      </c>
      <c r="E21" s="8"/>
      <c r="F21" s="8"/>
      <c r="G21" s="8"/>
      <c r="H21" s="8">
        <f t="shared" si="26"/>
        <v>20</v>
      </c>
      <c r="I21" s="10">
        <f>H21/$H$60</f>
        <v>4.2607584149978693E-3</v>
      </c>
      <c r="K21" s="9">
        <f t="shared" si="27"/>
        <v>2</v>
      </c>
      <c r="L21" s="9">
        <f t="shared" si="28"/>
        <v>18</v>
      </c>
      <c r="M21" s="8">
        <f t="shared" si="29"/>
        <v>20</v>
      </c>
      <c r="N21" s="10">
        <f>M21/$M$60</f>
        <v>4.5578851412944391E-3</v>
      </c>
    </row>
    <row r="22" spans="1:14">
      <c r="A22" s="7" t="s">
        <v>129</v>
      </c>
      <c r="B22" s="8"/>
      <c r="C22" s="9">
        <v>8</v>
      </c>
      <c r="D22" s="9">
        <v>11</v>
      </c>
      <c r="E22" s="8"/>
      <c r="F22" s="8"/>
      <c r="G22" s="8"/>
      <c r="H22" s="8">
        <f t="shared" ref="H22:H23" si="30">SUM(B22:G22)</f>
        <v>19</v>
      </c>
      <c r="I22" s="10">
        <f>H22/$H$60</f>
        <v>4.0477204942479762E-3</v>
      </c>
      <c r="K22" s="9">
        <f t="shared" ref="K22:K23" si="31">C22</f>
        <v>8</v>
      </c>
      <c r="L22" s="9">
        <f t="shared" ref="L22:L23" si="32">D22</f>
        <v>11</v>
      </c>
      <c r="M22" s="8">
        <f t="shared" ref="M22:M23" si="33">SUM(K22:L22)</f>
        <v>19</v>
      </c>
      <c r="N22" s="10">
        <f>M22/$M$60</f>
        <v>4.3299908842297178E-3</v>
      </c>
    </row>
    <row r="23" spans="1:14">
      <c r="A23" s="7" t="s">
        <v>114</v>
      </c>
      <c r="B23" s="8"/>
      <c r="C23" s="9">
        <v>3</v>
      </c>
      <c r="D23" s="9">
        <v>15</v>
      </c>
      <c r="E23" s="8"/>
      <c r="F23" s="8"/>
      <c r="G23" s="8"/>
      <c r="H23" s="8">
        <f t="shared" si="30"/>
        <v>18</v>
      </c>
      <c r="I23" s="10">
        <f>H23/$H$60</f>
        <v>3.8346825734980826E-3</v>
      </c>
      <c r="K23" s="9">
        <f t="shared" si="31"/>
        <v>3</v>
      </c>
      <c r="L23" s="9">
        <f t="shared" si="32"/>
        <v>15</v>
      </c>
      <c r="M23" s="8">
        <f t="shared" si="33"/>
        <v>18</v>
      </c>
      <c r="N23" s="10">
        <f>M23/$M$60</f>
        <v>4.1020966271649957E-3</v>
      </c>
    </row>
    <row r="24" spans="1:14">
      <c r="A24" s="7" t="s">
        <v>111</v>
      </c>
      <c r="B24" s="8"/>
      <c r="C24" s="9"/>
      <c r="D24" s="9">
        <v>17</v>
      </c>
      <c r="E24" s="8"/>
      <c r="F24" s="8">
        <v>1</v>
      </c>
      <c r="G24" s="8"/>
      <c r="H24" s="8">
        <f t="shared" ref="H24:H25" si="34">SUM(B24:G24)</f>
        <v>18</v>
      </c>
      <c r="I24" s="10">
        <f>H24/$H$60</f>
        <v>3.8346825734980826E-3</v>
      </c>
      <c r="K24" s="9">
        <f t="shared" ref="K24:K25" si="35">C24</f>
        <v>0</v>
      </c>
      <c r="L24" s="9">
        <f t="shared" ref="L24:L25" si="36">D24</f>
        <v>17</v>
      </c>
      <c r="M24" s="8">
        <f t="shared" ref="M24:M25" si="37">SUM(K24:L24)</f>
        <v>17</v>
      </c>
      <c r="N24" s="10">
        <f>M24/$M$60</f>
        <v>3.8742023701002735E-3</v>
      </c>
    </row>
    <row r="25" spans="1:14">
      <c r="A25" s="7" t="s">
        <v>117</v>
      </c>
      <c r="B25" s="8"/>
      <c r="C25" s="9"/>
      <c r="D25" s="9">
        <v>15</v>
      </c>
      <c r="E25" s="8"/>
      <c r="F25" s="8">
        <v>1</v>
      </c>
      <c r="G25" s="8"/>
      <c r="H25" s="8">
        <f t="shared" si="34"/>
        <v>16</v>
      </c>
      <c r="I25" s="10">
        <f>H25/$H$60</f>
        <v>3.4086067319982955E-3</v>
      </c>
      <c r="K25" s="9">
        <f t="shared" si="35"/>
        <v>0</v>
      </c>
      <c r="L25" s="9">
        <f t="shared" si="36"/>
        <v>15</v>
      </c>
      <c r="M25" s="8">
        <f t="shared" si="37"/>
        <v>15</v>
      </c>
      <c r="N25" s="10">
        <f>M25/$M$60</f>
        <v>3.4184138559708297E-3</v>
      </c>
    </row>
    <row r="26" spans="1:14">
      <c r="A26" s="7" t="s">
        <v>115</v>
      </c>
      <c r="B26" s="8"/>
      <c r="C26" s="9"/>
      <c r="D26" s="9">
        <v>15</v>
      </c>
      <c r="E26" s="8"/>
      <c r="F26" s="8"/>
      <c r="G26" s="8"/>
      <c r="H26" s="8">
        <f t="shared" ref="H26" si="38">SUM(B26:G26)</f>
        <v>15</v>
      </c>
      <c r="I26" s="10">
        <f>H26/$H$60</f>
        <v>3.1955688112484024E-3</v>
      </c>
      <c r="K26" s="9">
        <f t="shared" ref="K26" si="39">C26</f>
        <v>0</v>
      </c>
      <c r="L26" s="9">
        <f t="shared" ref="L26" si="40">D26</f>
        <v>15</v>
      </c>
      <c r="M26" s="8">
        <f t="shared" ref="M26" si="41">SUM(K26:L26)</f>
        <v>15</v>
      </c>
      <c r="N26" s="10">
        <f>M26/$M$60</f>
        <v>3.4184138559708297E-3</v>
      </c>
    </row>
    <row r="27" spans="1:14">
      <c r="A27" s="7" t="s">
        <v>131</v>
      </c>
      <c r="B27" s="8">
        <v>1</v>
      </c>
      <c r="C27" s="9"/>
      <c r="D27" s="9">
        <v>11</v>
      </c>
      <c r="E27" s="8">
        <v>1</v>
      </c>
      <c r="F27" s="8">
        <v>2</v>
      </c>
      <c r="G27" s="8"/>
      <c r="H27" s="8">
        <f t="shared" si="0"/>
        <v>15</v>
      </c>
      <c r="I27" s="10">
        <f>H27/$H$60</f>
        <v>3.1955688112484024E-3</v>
      </c>
      <c r="K27" s="9">
        <f t="shared" si="3"/>
        <v>0</v>
      </c>
      <c r="L27" s="9">
        <f t="shared" si="4"/>
        <v>11</v>
      </c>
      <c r="M27" s="8">
        <f t="shared" si="5"/>
        <v>11</v>
      </c>
      <c r="N27" s="10">
        <f>M27/$M$60</f>
        <v>2.5068368277119417E-3</v>
      </c>
    </row>
    <row r="28" spans="1:14">
      <c r="A28" s="7" t="s">
        <v>116</v>
      </c>
      <c r="B28" s="8"/>
      <c r="C28" s="9">
        <v>4</v>
      </c>
      <c r="D28" s="9">
        <v>10</v>
      </c>
      <c r="E28" s="8"/>
      <c r="F28" s="8"/>
      <c r="G28" s="8"/>
      <c r="H28" s="8">
        <f t="shared" si="0"/>
        <v>14</v>
      </c>
      <c r="I28" s="10">
        <f>H28/$H$60</f>
        <v>2.9825308904985089E-3</v>
      </c>
      <c r="K28" s="9">
        <f t="shared" si="3"/>
        <v>4</v>
      </c>
      <c r="L28" s="9">
        <f t="shared" si="4"/>
        <v>10</v>
      </c>
      <c r="M28" s="8">
        <f t="shared" si="5"/>
        <v>14</v>
      </c>
      <c r="N28" s="10">
        <f>M28/$M$60</f>
        <v>3.1905195989061076E-3</v>
      </c>
    </row>
    <row r="29" spans="1:14">
      <c r="A29" s="7" t="s">
        <v>120</v>
      </c>
      <c r="B29" s="8"/>
      <c r="C29" s="9">
        <v>2</v>
      </c>
      <c r="D29" s="9">
        <v>8</v>
      </c>
      <c r="E29" s="8"/>
      <c r="F29" s="8"/>
      <c r="G29" s="8"/>
      <c r="H29" s="8">
        <f t="shared" ref="H29" si="42">SUM(B29:G29)</f>
        <v>10</v>
      </c>
      <c r="I29" s="10">
        <f>H29/$H$60</f>
        <v>2.1303792074989347E-3</v>
      </c>
      <c r="K29" s="9">
        <f t="shared" ref="K29" si="43">C29</f>
        <v>2</v>
      </c>
      <c r="L29" s="9">
        <f t="shared" ref="L29" si="44">D29</f>
        <v>8</v>
      </c>
      <c r="M29" s="8">
        <f t="shared" ref="M29" si="45">SUM(K29:L29)</f>
        <v>10</v>
      </c>
      <c r="N29" s="10">
        <f>M29/$M$60</f>
        <v>2.2789425706472195E-3</v>
      </c>
    </row>
    <row r="30" spans="1:14">
      <c r="A30" s="7" t="s">
        <v>121</v>
      </c>
      <c r="B30" s="8"/>
      <c r="C30" s="9">
        <v>2</v>
      </c>
      <c r="D30" s="9">
        <v>8</v>
      </c>
      <c r="E30" s="8"/>
      <c r="F30" s="8"/>
      <c r="G30" s="8"/>
      <c r="H30" s="8">
        <f t="shared" ref="H30:H31" si="46">SUM(B30:G30)</f>
        <v>10</v>
      </c>
      <c r="I30" s="10">
        <f>H30/$H$60</f>
        <v>2.1303792074989347E-3</v>
      </c>
      <c r="K30" s="9">
        <f t="shared" ref="K30:K31" si="47">C30</f>
        <v>2</v>
      </c>
      <c r="L30" s="9">
        <f t="shared" ref="L30:L31" si="48">D30</f>
        <v>8</v>
      </c>
      <c r="M30" s="8">
        <f t="shared" ref="M30:M31" si="49">SUM(K30:L30)</f>
        <v>10</v>
      </c>
      <c r="N30" s="10">
        <f>M30/$M$60</f>
        <v>2.2789425706472195E-3</v>
      </c>
    </row>
    <row r="31" spans="1:14">
      <c r="A31" s="7" t="s">
        <v>125</v>
      </c>
      <c r="B31" s="8"/>
      <c r="C31" s="9"/>
      <c r="D31" s="9">
        <v>7</v>
      </c>
      <c r="E31" s="8"/>
      <c r="F31" s="8"/>
      <c r="G31" s="8"/>
      <c r="H31" s="8">
        <f t="shared" si="46"/>
        <v>7</v>
      </c>
      <c r="I31" s="10">
        <f>H31/$H$60</f>
        <v>1.4912654452492544E-3</v>
      </c>
      <c r="K31" s="9">
        <f t="shared" si="47"/>
        <v>0</v>
      </c>
      <c r="L31" s="9">
        <f t="shared" si="48"/>
        <v>7</v>
      </c>
      <c r="M31" s="8">
        <f t="shared" si="49"/>
        <v>7</v>
      </c>
      <c r="N31" s="10">
        <f>M31/$M$60</f>
        <v>1.5952597994530538E-3</v>
      </c>
    </row>
    <row r="32" spans="1:14">
      <c r="A32" s="7" t="s">
        <v>143</v>
      </c>
      <c r="B32" s="8"/>
      <c r="C32" s="9"/>
      <c r="D32" s="9">
        <v>5</v>
      </c>
      <c r="E32" s="8">
        <v>1</v>
      </c>
      <c r="F32" s="8"/>
      <c r="G32" s="8"/>
      <c r="H32" s="8">
        <f t="shared" ref="H32:H43" si="50">SUM(B32:G32)</f>
        <v>6</v>
      </c>
      <c r="I32" s="10">
        <f>H32/$H$60</f>
        <v>1.2782275244993609E-3</v>
      </c>
      <c r="K32" s="9">
        <f t="shared" ref="K32:K43" si="51">C32</f>
        <v>0</v>
      </c>
      <c r="L32" s="9">
        <f t="shared" ref="L32:L43" si="52">D32</f>
        <v>5</v>
      </c>
      <c r="M32" s="8">
        <f t="shared" ref="M32:M43" si="53">SUM(K32:L32)</f>
        <v>5</v>
      </c>
      <c r="N32" s="10">
        <f>M32/$M$60</f>
        <v>1.1394712853236098E-3</v>
      </c>
    </row>
    <row r="33" spans="1:14">
      <c r="A33" s="7" t="s">
        <v>118</v>
      </c>
      <c r="B33" s="8"/>
      <c r="C33" s="9">
        <v>2</v>
      </c>
      <c r="D33" s="9">
        <v>2</v>
      </c>
      <c r="E33" s="8">
        <v>2</v>
      </c>
      <c r="F33" s="8"/>
      <c r="G33" s="8"/>
      <c r="H33" s="8">
        <f t="shared" ref="H33:H41" si="54">SUM(B33:G33)</f>
        <v>6</v>
      </c>
      <c r="I33" s="10">
        <f>H33/$H$60</f>
        <v>1.2782275244993609E-3</v>
      </c>
      <c r="K33" s="9">
        <f t="shared" ref="K33:K41" si="55">C33</f>
        <v>2</v>
      </c>
      <c r="L33" s="9">
        <f t="shared" ref="L33:L41" si="56">D33</f>
        <v>2</v>
      </c>
      <c r="M33" s="8">
        <f t="shared" ref="M33:M41" si="57">SUM(K33:L33)</f>
        <v>4</v>
      </c>
      <c r="N33" s="10">
        <f>M33/$M$60</f>
        <v>9.1157702825888785E-4</v>
      </c>
    </row>
    <row r="34" spans="1:14">
      <c r="A34" s="7" t="s">
        <v>122</v>
      </c>
      <c r="B34" s="8"/>
      <c r="C34" s="9">
        <v>1</v>
      </c>
      <c r="D34" s="9">
        <v>5</v>
      </c>
      <c r="E34" s="8"/>
      <c r="F34" s="8"/>
      <c r="G34" s="8"/>
      <c r="H34" s="8">
        <f t="shared" si="54"/>
        <v>6</v>
      </c>
      <c r="I34" s="10">
        <f>H34/$H$60</f>
        <v>1.2782275244993609E-3</v>
      </c>
      <c r="K34" s="9">
        <f t="shared" si="55"/>
        <v>1</v>
      </c>
      <c r="L34" s="9">
        <f t="shared" si="56"/>
        <v>5</v>
      </c>
      <c r="M34" s="8">
        <f t="shared" si="57"/>
        <v>6</v>
      </c>
      <c r="N34" s="10">
        <f>M34/$M$60</f>
        <v>1.3673655423883319E-3</v>
      </c>
    </row>
    <row r="35" spans="1:14">
      <c r="A35" s="7" t="s">
        <v>127</v>
      </c>
      <c r="B35" s="8"/>
      <c r="C35" s="9">
        <v>2</v>
      </c>
      <c r="D35" s="9">
        <v>3</v>
      </c>
      <c r="E35" s="8"/>
      <c r="F35" s="8"/>
      <c r="G35" s="8"/>
      <c r="H35" s="8">
        <f t="shared" si="54"/>
        <v>5</v>
      </c>
      <c r="I35" s="10">
        <f>H35/$H$60</f>
        <v>1.0651896037494673E-3</v>
      </c>
      <c r="K35" s="9">
        <f t="shared" si="55"/>
        <v>2</v>
      </c>
      <c r="L35" s="9">
        <f t="shared" si="56"/>
        <v>3</v>
      </c>
      <c r="M35" s="8">
        <f t="shared" si="57"/>
        <v>5</v>
      </c>
      <c r="N35" s="10">
        <f>M35/$M$60</f>
        <v>1.1394712853236098E-3</v>
      </c>
    </row>
    <row r="36" spans="1:14">
      <c r="A36" s="7" t="s">
        <v>123</v>
      </c>
      <c r="B36" s="8"/>
      <c r="C36" s="9"/>
      <c r="D36" s="9">
        <v>5</v>
      </c>
      <c r="E36" s="8"/>
      <c r="F36" s="8"/>
      <c r="G36" s="8"/>
      <c r="H36" s="8">
        <f t="shared" si="54"/>
        <v>5</v>
      </c>
      <c r="I36" s="10">
        <f>H36/$H$60</f>
        <v>1.0651896037494673E-3</v>
      </c>
      <c r="K36" s="9">
        <f t="shared" si="55"/>
        <v>0</v>
      </c>
      <c r="L36" s="9">
        <f t="shared" si="56"/>
        <v>5</v>
      </c>
      <c r="M36" s="8">
        <f t="shared" si="57"/>
        <v>5</v>
      </c>
      <c r="N36" s="10">
        <f>M36/$M$60</f>
        <v>1.1394712853236098E-3</v>
      </c>
    </row>
    <row r="37" spans="1:14">
      <c r="A37" s="7" t="s">
        <v>126</v>
      </c>
      <c r="B37" s="8"/>
      <c r="C37" s="9"/>
      <c r="D37" s="9">
        <v>3</v>
      </c>
      <c r="E37" s="8"/>
      <c r="F37" s="8"/>
      <c r="G37" s="8"/>
      <c r="H37" s="8">
        <f t="shared" si="54"/>
        <v>3</v>
      </c>
      <c r="I37" s="10">
        <f>H37/$H$60</f>
        <v>6.3911376224968044E-4</v>
      </c>
      <c r="K37" s="9">
        <f t="shared" si="55"/>
        <v>0</v>
      </c>
      <c r="L37" s="9">
        <f t="shared" si="56"/>
        <v>3</v>
      </c>
      <c r="M37" s="8">
        <f t="shared" si="57"/>
        <v>3</v>
      </c>
      <c r="N37" s="10">
        <f>M37/$M$60</f>
        <v>6.8368277119416595E-4</v>
      </c>
    </row>
    <row r="38" spans="1:14">
      <c r="A38" s="7" t="s">
        <v>139</v>
      </c>
      <c r="B38" s="8"/>
      <c r="C38" s="9"/>
      <c r="D38" s="9">
        <v>3</v>
      </c>
      <c r="E38" s="8"/>
      <c r="F38" s="8"/>
      <c r="G38" s="8"/>
      <c r="H38" s="8">
        <f t="shared" si="54"/>
        <v>3</v>
      </c>
      <c r="I38" s="10">
        <f>H38/$H$60</f>
        <v>6.3911376224968044E-4</v>
      </c>
      <c r="K38" s="9">
        <f t="shared" si="55"/>
        <v>0</v>
      </c>
      <c r="L38" s="9">
        <f t="shared" si="56"/>
        <v>3</v>
      </c>
      <c r="M38" s="8">
        <f t="shared" si="57"/>
        <v>3</v>
      </c>
      <c r="N38" s="10">
        <f>M38/$M$60</f>
        <v>6.8368277119416595E-4</v>
      </c>
    </row>
    <row r="39" spans="1:14">
      <c r="A39" s="7" t="s">
        <v>135</v>
      </c>
      <c r="B39" s="8"/>
      <c r="C39" s="9">
        <v>1</v>
      </c>
      <c r="D39" s="9">
        <v>1</v>
      </c>
      <c r="E39" s="8"/>
      <c r="F39" s="8">
        <v>1</v>
      </c>
      <c r="G39" s="8"/>
      <c r="H39" s="8">
        <f t="shared" si="54"/>
        <v>3</v>
      </c>
      <c r="I39" s="10">
        <f>H39/$H$60</f>
        <v>6.3911376224968044E-4</v>
      </c>
      <c r="K39" s="9">
        <f t="shared" si="55"/>
        <v>1</v>
      </c>
      <c r="L39" s="9">
        <f t="shared" si="56"/>
        <v>1</v>
      </c>
      <c r="M39" s="8">
        <f t="shared" si="57"/>
        <v>2</v>
      </c>
      <c r="N39" s="10">
        <f>M39/$M$60</f>
        <v>4.5578851412944393E-4</v>
      </c>
    </row>
    <row r="40" spans="1:14">
      <c r="A40" s="7" t="s">
        <v>128</v>
      </c>
      <c r="B40" s="8"/>
      <c r="C40" s="9"/>
      <c r="D40" s="9">
        <v>2</v>
      </c>
      <c r="E40" s="8"/>
      <c r="F40" s="8">
        <v>1</v>
      </c>
      <c r="G40" s="8"/>
      <c r="H40" s="8">
        <f t="shared" si="54"/>
        <v>3</v>
      </c>
      <c r="I40" s="10">
        <f>H40/$H$60</f>
        <v>6.3911376224968044E-4</v>
      </c>
      <c r="K40" s="9">
        <f t="shared" si="55"/>
        <v>0</v>
      </c>
      <c r="L40" s="9">
        <f t="shared" si="56"/>
        <v>2</v>
      </c>
      <c r="M40" s="8">
        <f t="shared" si="57"/>
        <v>2</v>
      </c>
      <c r="N40" s="10">
        <f>M40/$M$60</f>
        <v>4.5578851412944393E-4</v>
      </c>
    </row>
    <row r="41" spans="1:14">
      <c r="A41" s="7" t="s">
        <v>133</v>
      </c>
      <c r="B41" s="8"/>
      <c r="C41" s="9"/>
      <c r="D41" s="9">
        <v>3</v>
      </c>
      <c r="E41" s="8"/>
      <c r="F41" s="8"/>
      <c r="G41" s="8"/>
      <c r="H41" s="8">
        <f t="shared" si="54"/>
        <v>3</v>
      </c>
      <c r="I41" s="10">
        <f>H41/$H$60</f>
        <v>6.3911376224968044E-4</v>
      </c>
      <c r="K41" s="9">
        <f t="shared" si="55"/>
        <v>0</v>
      </c>
      <c r="L41" s="9">
        <f t="shared" si="56"/>
        <v>3</v>
      </c>
      <c r="M41" s="8">
        <f t="shared" si="57"/>
        <v>3</v>
      </c>
      <c r="N41" s="10">
        <f>M41/$M$60</f>
        <v>6.8368277119416595E-4</v>
      </c>
    </row>
    <row r="42" spans="1:14">
      <c r="A42" s="7" t="s">
        <v>148</v>
      </c>
      <c r="B42" s="8"/>
      <c r="C42" s="9"/>
      <c r="D42" s="9">
        <v>2</v>
      </c>
      <c r="E42" s="8"/>
      <c r="F42" s="8"/>
      <c r="G42" s="8"/>
      <c r="H42" s="8">
        <f t="shared" ref="H42" si="58">SUM(B42:G42)</f>
        <v>2</v>
      </c>
      <c r="I42" s="10">
        <f t="shared" ref="I42:I59" si="59">H42/$H$60</f>
        <v>4.2607584149978694E-4</v>
      </c>
      <c r="K42" s="9">
        <f t="shared" ref="K42" si="60">C42</f>
        <v>0</v>
      </c>
      <c r="L42" s="9">
        <f t="shared" ref="L42" si="61">D42</f>
        <v>2</v>
      </c>
      <c r="M42" s="8">
        <f t="shared" ref="M42" si="62">SUM(K42:L42)</f>
        <v>2</v>
      </c>
      <c r="N42" s="10">
        <f>M42/$M$60</f>
        <v>4.5578851412944393E-4</v>
      </c>
    </row>
    <row r="43" spans="1:14">
      <c r="A43" s="7" t="s">
        <v>130</v>
      </c>
      <c r="B43" s="8"/>
      <c r="C43" s="9"/>
      <c r="D43" s="9">
        <v>2</v>
      </c>
      <c r="E43" s="8"/>
      <c r="F43" s="8"/>
      <c r="G43" s="8"/>
      <c r="H43" s="8">
        <f t="shared" si="50"/>
        <v>2</v>
      </c>
      <c r="I43" s="10">
        <f t="shared" si="59"/>
        <v>4.2607584149978694E-4</v>
      </c>
      <c r="K43" s="9">
        <f t="shared" si="51"/>
        <v>0</v>
      </c>
      <c r="L43" s="9">
        <f t="shared" si="52"/>
        <v>2</v>
      </c>
      <c r="M43" s="8">
        <f t="shared" si="53"/>
        <v>2</v>
      </c>
      <c r="N43" s="10">
        <f>M43/$M$60</f>
        <v>4.5578851412944393E-4</v>
      </c>
    </row>
    <row r="44" spans="1:14">
      <c r="A44" s="7" t="s">
        <v>141</v>
      </c>
      <c r="B44" s="8"/>
      <c r="C44" s="9"/>
      <c r="D44" s="9">
        <v>1</v>
      </c>
      <c r="E44" s="8"/>
      <c r="F44" s="8">
        <v>1</v>
      </c>
      <c r="G44" s="8"/>
      <c r="H44" s="8">
        <f t="shared" ref="H44" si="63">SUM(B44:G44)</f>
        <v>2</v>
      </c>
      <c r="I44" s="10">
        <f t="shared" si="59"/>
        <v>4.2607584149978694E-4</v>
      </c>
      <c r="K44" s="9">
        <f t="shared" ref="K44" si="64">C44</f>
        <v>0</v>
      </c>
      <c r="L44" s="9">
        <f t="shared" ref="L44" si="65">D44</f>
        <v>1</v>
      </c>
      <c r="M44" s="8">
        <f t="shared" ref="M44" si="66">SUM(K44:L44)</f>
        <v>1</v>
      </c>
      <c r="N44" s="10">
        <f t="shared" ref="N44:N59" si="67">M44/$M$60</f>
        <v>2.2789425706472196E-4</v>
      </c>
    </row>
    <row r="45" spans="1:14">
      <c r="A45" s="7" t="s">
        <v>146</v>
      </c>
      <c r="B45" s="8"/>
      <c r="C45" s="9"/>
      <c r="D45" s="9">
        <v>2</v>
      </c>
      <c r="E45" s="8"/>
      <c r="F45" s="8"/>
      <c r="G45" s="8"/>
      <c r="H45" s="8">
        <f t="shared" ref="H45" si="68">SUM(B45:G45)</f>
        <v>2</v>
      </c>
      <c r="I45" s="10">
        <f t="shared" si="59"/>
        <v>4.2607584149978694E-4</v>
      </c>
      <c r="K45" s="9">
        <f t="shared" ref="K45" si="69">C45</f>
        <v>0</v>
      </c>
      <c r="L45" s="9">
        <f t="shared" ref="L45" si="70">D45</f>
        <v>2</v>
      </c>
      <c r="M45" s="8">
        <f t="shared" ref="M45" si="71">SUM(K45:L45)</f>
        <v>2</v>
      </c>
      <c r="N45" s="10">
        <f t="shared" si="67"/>
        <v>4.5578851412944393E-4</v>
      </c>
    </row>
    <row r="46" spans="1:14">
      <c r="A46" s="7" t="s">
        <v>124</v>
      </c>
      <c r="B46" s="8"/>
      <c r="C46" s="9"/>
      <c r="D46" s="9"/>
      <c r="E46" s="8">
        <v>2</v>
      </c>
      <c r="F46" s="8"/>
      <c r="G46" s="8"/>
      <c r="H46" s="8">
        <f t="shared" si="0"/>
        <v>2</v>
      </c>
      <c r="I46" s="10">
        <f t="shared" si="59"/>
        <v>4.2607584149978694E-4</v>
      </c>
      <c r="K46" s="9">
        <f t="shared" si="3"/>
        <v>0</v>
      </c>
      <c r="L46" s="9">
        <f t="shared" si="4"/>
        <v>0</v>
      </c>
      <c r="M46" s="8">
        <f t="shared" si="5"/>
        <v>0</v>
      </c>
      <c r="N46" s="10">
        <f t="shared" si="67"/>
        <v>0</v>
      </c>
    </row>
    <row r="47" spans="1:14">
      <c r="A47" s="7" t="s">
        <v>134</v>
      </c>
      <c r="B47" s="8"/>
      <c r="C47" s="9"/>
      <c r="D47" s="9">
        <v>2</v>
      </c>
      <c r="E47" s="8"/>
      <c r="F47" s="8"/>
      <c r="G47" s="8"/>
      <c r="H47" s="8">
        <f t="shared" si="0"/>
        <v>2</v>
      </c>
      <c r="I47" s="10">
        <f t="shared" si="59"/>
        <v>4.2607584149978694E-4</v>
      </c>
      <c r="K47" s="9">
        <f t="shared" si="3"/>
        <v>0</v>
      </c>
      <c r="L47" s="9">
        <f t="shared" si="4"/>
        <v>2</v>
      </c>
      <c r="M47" s="8">
        <f t="shared" si="5"/>
        <v>2</v>
      </c>
      <c r="N47" s="10">
        <f t="shared" si="67"/>
        <v>4.5578851412944393E-4</v>
      </c>
    </row>
    <row r="48" spans="1:14">
      <c r="A48" s="7" t="s">
        <v>159</v>
      </c>
      <c r="B48" s="8"/>
      <c r="C48" s="9">
        <v>1</v>
      </c>
      <c r="D48" s="9"/>
      <c r="E48" s="8"/>
      <c r="F48" s="8"/>
      <c r="G48" s="8"/>
      <c r="H48" s="8">
        <f t="shared" ref="H48:H53" si="72">SUM(B48:G48)</f>
        <v>1</v>
      </c>
      <c r="I48" s="10">
        <f t="shared" si="59"/>
        <v>2.1303792074989347E-4</v>
      </c>
      <c r="K48" s="9">
        <f t="shared" ref="K48:K53" si="73">C48</f>
        <v>1</v>
      </c>
      <c r="L48" s="9">
        <f t="shared" ref="L48:L53" si="74">D48</f>
        <v>0</v>
      </c>
      <c r="M48" s="8">
        <f t="shared" ref="M48:M53" si="75">SUM(K48:L48)</f>
        <v>1</v>
      </c>
      <c r="N48" s="10">
        <f t="shared" si="67"/>
        <v>2.2789425706472196E-4</v>
      </c>
    </row>
    <row r="49" spans="1:14">
      <c r="A49" s="7" t="s">
        <v>160</v>
      </c>
      <c r="B49" s="8"/>
      <c r="C49" s="9"/>
      <c r="D49" s="9"/>
      <c r="E49" s="8">
        <v>1</v>
      </c>
      <c r="F49" s="8"/>
      <c r="G49" s="8"/>
      <c r="H49" s="8">
        <f t="shared" si="72"/>
        <v>1</v>
      </c>
      <c r="I49" s="10">
        <f t="shared" si="59"/>
        <v>2.1303792074989347E-4</v>
      </c>
      <c r="K49" s="9">
        <f t="shared" si="73"/>
        <v>0</v>
      </c>
      <c r="L49" s="9">
        <f t="shared" si="74"/>
        <v>0</v>
      </c>
      <c r="M49" s="8">
        <f t="shared" si="75"/>
        <v>0</v>
      </c>
      <c r="N49" s="10">
        <f t="shared" si="67"/>
        <v>0</v>
      </c>
    </row>
    <row r="50" spans="1:14">
      <c r="A50" s="7" t="s">
        <v>132</v>
      </c>
      <c r="B50" s="8"/>
      <c r="C50" s="9"/>
      <c r="D50" s="9">
        <v>1</v>
      </c>
      <c r="E50" s="8"/>
      <c r="F50" s="8"/>
      <c r="G50" s="8"/>
      <c r="H50" s="8">
        <f t="shared" si="72"/>
        <v>1</v>
      </c>
      <c r="I50" s="10">
        <f t="shared" si="59"/>
        <v>2.1303792074989347E-4</v>
      </c>
      <c r="K50" s="9">
        <f t="shared" si="73"/>
        <v>0</v>
      </c>
      <c r="L50" s="9">
        <f t="shared" si="74"/>
        <v>1</v>
      </c>
      <c r="M50" s="8">
        <f t="shared" si="75"/>
        <v>1</v>
      </c>
      <c r="N50" s="10">
        <f t="shared" si="67"/>
        <v>2.2789425706472196E-4</v>
      </c>
    </row>
    <row r="51" spans="1:14">
      <c r="A51" s="7" t="s">
        <v>142</v>
      </c>
      <c r="B51" s="8"/>
      <c r="C51" s="9"/>
      <c r="D51" s="9">
        <v>1</v>
      </c>
      <c r="E51" s="8"/>
      <c r="F51" s="8"/>
      <c r="G51" s="8"/>
      <c r="H51" s="8">
        <f t="shared" si="72"/>
        <v>1</v>
      </c>
      <c r="I51" s="10">
        <f t="shared" si="59"/>
        <v>2.1303792074989347E-4</v>
      </c>
      <c r="K51" s="9">
        <f t="shared" si="73"/>
        <v>0</v>
      </c>
      <c r="L51" s="9">
        <f t="shared" si="74"/>
        <v>1</v>
      </c>
      <c r="M51" s="8">
        <f t="shared" si="75"/>
        <v>1</v>
      </c>
      <c r="N51" s="10">
        <f t="shared" si="67"/>
        <v>2.2789425706472196E-4</v>
      </c>
    </row>
    <row r="52" spans="1:14">
      <c r="A52" s="7" t="s">
        <v>161</v>
      </c>
      <c r="B52" s="8"/>
      <c r="C52" s="9">
        <v>1</v>
      </c>
      <c r="D52" s="9"/>
      <c r="E52" s="8"/>
      <c r="F52" s="8"/>
      <c r="G52" s="8"/>
      <c r="H52" s="8">
        <f t="shared" si="72"/>
        <v>1</v>
      </c>
      <c r="I52" s="10">
        <f t="shared" si="59"/>
        <v>2.1303792074989347E-4</v>
      </c>
      <c r="K52" s="9">
        <f t="shared" si="73"/>
        <v>1</v>
      </c>
      <c r="L52" s="9">
        <f t="shared" si="74"/>
        <v>0</v>
      </c>
      <c r="M52" s="8">
        <f t="shared" si="75"/>
        <v>1</v>
      </c>
      <c r="N52" s="10">
        <f t="shared" si="67"/>
        <v>2.2789425706472196E-4</v>
      </c>
    </row>
    <row r="53" spans="1:14">
      <c r="A53" s="7" t="s">
        <v>147</v>
      </c>
      <c r="B53" s="8"/>
      <c r="C53" s="9"/>
      <c r="D53" s="9">
        <v>1</v>
      </c>
      <c r="E53" s="8"/>
      <c r="F53" s="8"/>
      <c r="G53" s="8"/>
      <c r="H53" s="8">
        <f t="shared" si="72"/>
        <v>1</v>
      </c>
      <c r="I53" s="10">
        <f t="shared" si="59"/>
        <v>2.1303792074989347E-4</v>
      </c>
      <c r="K53" s="9">
        <f t="shared" si="73"/>
        <v>0</v>
      </c>
      <c r="L53" s="9">
        <f t="shared" si="74"/>
        <v>1</v>
      </c>
      <c r="M53" s="8">
        <f t="shared" si="75"/>
        <v>1</v>
      </c>
      <c r="N53" s="10">
        <f t="shared" si="67"/>
        <v>2.2789425706472196E-4</v>
      </c>
    </row>
    <row r="54" spans="1:14">
      <c r="A54" s="7" t="s">
        <v>149</v>
      </c>
      <c r="B54" s="8"/>
      <c r="C54" s="9"/>
      <c r="D54" s="9"/>
      <c r="E54" s="8"/>
      <c r="F54" s="8">
        <v>1</v>
      </c>
      <c r="G54" s="8"/>
      <c r="H54" s="8">
        <f t="shared" ref="H54:H55" si="76">SUM(B54:G54)</f>
        <v>1</v>
      </c>
      <c r="I54" s="10">
        <f t="shared" si="59"/>
        <v>2.1303792074989347E-4</v>
      </c>
      <c r="K54" s="9">
        <f t="shared" ref="K54:K55" si="77">C54</f>
        <v>0</v>
      </c>
      <c r="L54" s="9">
        <f t="shared" ref="L54:L55" si="78">D54</f>
        <v>0</v>
      </c>
      <c r="M54" s="8">
        <f t="shared" ref="M54:M55" si="79">SUM(K54:L54)</f>
        <v>0</v>
      </c>
      <c r="N54" s="10">
        <f t="shared" si="67"/>
        <v>0</v>
      </c>
    </row>
    <row r="55" spans="1:14">
      <c r="A55" s="7" t="s">
        <v>140</v>
      </c>
      <c r="B55" s="8"/>
      <c r="C55" s="9"/>
      <c r="D55" s="9">
        <v>1</v>
      </c>
      <c r="E55" s="8"/>
      <c r="F55" s="8"/>
      <c r="G55" s="8"/>
      <c r="H55" s="8">
        <f t="shared" si="76"/>
        <v>1</v>
      </c>
      <c r="I55" s="10">
        <f t="shared" si="59"/>
        <v>2.1303792074989347E-4</v>
      </c>
      <c r="K55" s="9">
        <f t="shared" si="77"/>
        <v>0</v>
      </c>
      <c r="L55" s="9">
        <f t="shared" si="78"/>
        <v>1</v>
      </c>
      <c r="M55" s="8">
        <f t="shared" si="79"/>
        <v>1</v>
      </c>
      <c r="N55" s="10">
        <f t="shared" si="67"/>
        <v>2.2789425706472196E-4</v>
      </c>
    </row>
    <row r="56" spans="1:14">
      <c r="A56" s="7" t="s">
        <v>137</v>
      </c>
      <c r="B56" s="8"/>
      <c r="C56" s="9"/>
      <c r="D56" s="9">
        <v>1</v>
      </c>
      <c r="E56" s="8"/>
      <c r="F56" s="8"/>
      <c r="G56" s="8"/>
      <c r="H56" s="8">
        <f t="shared" si="0"/>
        <v>1</v>
      </c>
      <c r="I56" s="10">
        <f t="shared" si="59"/>
        <v>2.1303792074989347E-4</v>
      </c>
      <c r="K56" s="9">
        <f t="shared" si="3"/>
        <v>0</v>
      </c>
      <c r="L56" s="9">
        <f t="shared" si="4"/>
        <v>1</v>
      </c>
      <c r="M56" s="8">
        <f t="shared" si="5"/>
        <v>1</v>
      </c>
      <c r="N56" s="10">
        <f t="shared" si="67"/>
        <v>2.2789425706472196E-4</v>
      </c>
    </row>
    <row r="57" spans="1:14">
      <c r="A57" s="7" t="s">
        <v>136</v>
      </c>
      <c r="B57" s="8"/>
      <c r="C57" s="9"/>
      <c r="D57" s="9">
        <v>1</v>
      </c>
      <c r="E57" s="8"/>
      <c r="F57" s="8"/>
      <c r="G57" s="8"/>
      <c r="H57" s="8">
        <f t="shared" si="0"/>
        <v>1</v>
      </c>
      <c r="I57" s="10">
        <f t="shared" si="59"/>
        <v>2.1303792074989347E-4</v>
      </c>
      <c r="K57" s="9">
        <f t="shared" si="3"/>
        <v>0</v>
      </c>
      <c r="L57" s="9">
        <f t="shared" si="4"/>
        <v>1</v>
      </c>
      <c r="M57" s="8">
        <f t="shared" si="5"/>
        <v>1</v>
      </c>
      <c r="N57" s="10">
        <f t="shared" si="67"/>
        <v>2.2789425706472196E-4</v>
      </c>
    </row>
    <row r="58" spans="1:14">
      <c r="A58" s="7" t="s">
        <v>145</v>
      </c>
      <c r="B58" s="8"/>
      <c r="C58" s="9"/>
      <c r="D58" s="9">
        <v>1</v>
      </c>
      <c r="E58" s="8"/>
      <c r="F58" s="8"/>
      <c r="G58" s="8"/>
      <c r="H58" s="8">
        <f t="shared" si="0"/>
        <v>1</v>
      </c>
      <c r="I58" s="10">
        <f t="shared" si="59"/>
        <v>2.1303792074989347E-4</v>
      </c>
      <c r="K58" s="9">
        <f t="shared" si="3"/>
        <v>0</v>
      </c>
      <c r="L58" s="9">
        <f t="shared" si="4"/>
        <v>1</v>
      </c>
      <c r="M58" s="8">
        <f t="shared" si="5"/>
        <v>1</v>
      </c>
      <c r="N58" s="10">
        <f t="shared" si="67"/>
        <v>2.2789425706472196E-4</v>
      </c>
    </row>
    <row r="59" spans="1:14">
      <c r="A59" s="7" t="s">
        <v>138</v>
      </c>
      <c r="B59" s="8"/>
      <c r="C59" s="9"/>
      <c r="D59" s="9">
        <v>1</v>
      </c>
      <c r="E59" s="8"/>
      <c r="F59" s="8"/>
      <c r="G59" s="8"/>
      <c r="H59" s="8">
        <f t="shared" si="0"/>
        <v>1</v>
      </c>
      <c r="I59" s="10">
        <f t="shared" si="59"/>
        <v>2.1303792074989347E-4</v>
      </c>
      <c r="K59" s="9">
        <f t="shared" si="3"/>
        <v>0</v>
      </c>
      <c r="L59" s="9">
        <f t="shared" si="4"/>
        <v>1</v>
      </c>
      <c r="M59" s="8">
        <f t="shared" si="5"/>
        <v>1</v>
      </c>
      <c r="N59" s="10">
        <f t="shared" si="67"/>
        <v>2.2789425706472196E-4</v>
      </c>
    </row>
    <row r="60" spans="1:14">
      <c r="A60" s="11" t="s">
        <v>17</v>
      </c>
      <c r="B60" s="12">
        <f t="shared" ref="B60:I60" si="80">SUM(B8:B59)</f>
        <v>81</v>
      </c>
      <c r="C60" s="13">
        <f t="shared" si="80"/>
        <v>677</v>
      </c>
      <c r="D60" s="13">
        <f t="shared" si="80"/>
        <v>3711</v>
      </c>
      <c r="E60" s="12">
        <f t="shared" si="80"/>
        <v>71</v>
      </c>
      <c r="F60" s="12">
        <f t="shared" si="80"/>
        <v>154</v>
      </c>
      <c r="G60" s="12">
        <f t="shared" si="80"/>
        <v>0</v>
      </c>
      <c r="H60" s="12">
        <f t="shared" si="80"/>
        <v>4694</v>
      </c>
      <c r="I60" s="14">
        <f t="shared" si="80"/>
        <v>0.99999999999999967</v>
      </c>
      <c r="K60" s="13">
        <f>SUM(K8:K59)</f>
        <v>677</v>
      </c>
      <c r="L60" s="13">
        <f>SUM(L8:L59)</f>
        <v>3711</v>
      </c>
      <c r="M60" s="12">
        <f>SUM(M8:M59)</f>
        <v>4388</v>
      </c>
      <c r="N60" s="14">
        <f>SUM(N8:N59)</f>
        <v>0.99999999999999967</v>
      </c>
    </row>
    <row r="62" spans="1:14">
      <c r="A62" s="15" t="s">
        <v>12</v>
      </c>
    </row>
    <row r="63" spans="1:14">
      <c r="A63" s="17" t="s">
        <v>157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3" t="s">
        <v>1</v>
      </c>
      <c r="B1" s="153"/>
      <c r="C1" s="153"/>
      <c r="D1" s="153"/>
      <c r="E1" s="153"/>
      <c r="F1" s="153"/>
    </row>
    <row r="2" spans="1:6">
      <c r="A2" s="154" t="s">
        <v>16</v>
      </c>
      <c r="B2" s="154"/>
      <c r="C2" s="154"/>
      <c r="D2" s="154"/>
      <c r="E2" s="154"/>
      <c r="F2" s="154"/>
    </row>
    <row r="3" spans="1:6" ht="18">
      <c r="A3" s="155" t="s">
        <v>2</v>
      </c>
      <c r="B3" s="155"/>
      <c r="C3" s="155"/>
      <c r="D3" s="155"/>
      <c r="E3" s="155"/>
      <c r="F3" s="155"/>
    </row>
    <row r="4" spans="1:6">
      <c r="A4" s="2"/>
      <c r="B4" s="2"/>
      <c r="C4" s="2"/>
      <c r="D4" s="2"/>
      <c r="E4" s="3"/>
    </row>
    <row r="5" spans="1:6" ht="15.75">
      <c r="A5" s="156" t="s">
        <v>158</v>
      </c>
      <c r="B5" s="157"/>
      <c r="C5" s="157"/>
      <c r="D5" s="157"/>
      <c r="E5" s="157"/>
      <c r="F5" s="158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41</v>
      </c>
      <c r="B8" s="8">
        <v>340</v>
      </c>
      <c r="C8" s="8">
        <v>1200</v>
      </c>
      <c r="D8" s="8">
        <v>372</v>
      </c>
      <c r="E8" s="8">
        <f>SUM(B8:D8)</f>
        <v>1912</v>
      </c>
      <c r="F8" s="10">
        <f t="shared" ref="F8:F43" si="0">E8/$E$60</f>
        <v>0.40732850447379632</v>
      </c>
    </row>
    <row r="9" spans="1:6">
      <c r="A9" s="7" t="s">
        <v>44</v>
      </c>
      <c r="B9" s="8">
        <v>313</v>
      </c>
      <c r="C9" s="8">
        <v>988</v>
      </c>
      <c r="D9" s="8">
        <v>408</v>
      </c>
      <c r="E9" s="8">
        <f t="shared" ref="E9:E59" si="1">SUM(B9:D9)</f>
        <v>1709</v>
      </c>
      <c r="F9" s="10">
        <f t="shared" si="0"/>
        <v>0.36408180656156797</v>
      </c>
    </row>
    <row r="10" spans="1:6">
      <c r="A10" s="7" t="s">
        <v>46</v>
      </c>
      <c r="B10" s="8">
        <v>49</v>
      </c>
      <c r="C10" s="8">
        <v>143</v>
      </c>
      <c r="D10" s="8">
        <v>49</v>
      </c>
      <c r="E10" s="8">
        <f t="shared" ref="E10:E25" si="2">SUM(B10:D10)</f>
        <v>241</v>
      </c>
      <c r="F10" s="10">
        <f t="shared" si="0"/>
        <v>5.1342138900724331E-2</v>
      </c>
    </row>
    <row r="11" spans="1:6">
      <c r="A11" s="7" t="s">
        <v>48</v>
      </c>
      <c r="B11" s="8">
        <v>18</v>
      </c>
      <c r="C11" s="8">
        <v>64</v>
      </c>
      <c r="D11" s="8">
        <v>30</v>
      </c>
      <c r="E11" s="8">
        <f t="shared" ref="E11" si="3">SUM(B11:D11)</f>
        <v>112</v>
      </c>
      <c r="F11" s="10">
        <f t="shared" si="0"/>
        <v>2.3860247123988071E-2</v>
      </c>
    </row>
    <row r="12" spans="1:6">
      <c r="A12" s="7" t="s">
        <v>50</v>
      </c>
      <c r="B12" s="8">
        <v>29</v>
      </c>
      <c r="C12" s="8">
        <v>58</v>
      </c>
      <c r="D12" s="8">
        <v>16</v>
      </c>
      <c r="E12" s="8">
        <f t="shared" si="2"/>
        <v>103</v>
      </c>
      <c r="F12" s="10">
        <f t="shared" si="0"/>
        <v>2.194290583723903E-2</v>
      </c>
    </row>
    <row r="13" spans="1:6">
      <c r="A13" s="7" t="s">
        <v>52</v>
      </c>
      <c r="B13" s="8">
        <v>16</v>
      </c>
      <c r="C13" s="8">
        <v>33</v>
      </c>
      <c r="D13" s="8">
        <v>22</v>
      </c>
      <c r="E13" s="8">
        <f t="shared" ref="E13:E14" si="4">SUM(B13:D13)</f>
        <v>71</v>
      </c>
      <c r="F13" s="10">
        <f t="shared" ref="F13:F14" si="5">E13/$E$60</f>
        <v>1.5125692373242437E-2</v>
      </c>
    </row>
    <row r="14" spans="1:6">
      <c r="A14" s="7" t="s">
        <v>54</v>
      </c>
      <c r="B14" s="8">
        <v>3</v>
      </c>
      <c r="C14" s="8">
        <v>34</v>
      </c>
      <c r="D14" s="8">
        <v>32</v>
      </c>
      <c r="E14" s="8">
        <f t="shared" si="4"/>
        <v>69</v>
      </c>
      <c r="F14" s="10">
        <f t="shared" si="5"/>
        <v>1.469961653174265E-2</v>
      </c>
    </row>
    <row r="15" spans="1:6">
      <c r="A15" s="7" t="s">
        <v>58</v>
      </c>
      <c r="B15" s="8">
        <v>6</v>
      </c>
      <c r="C15" s="8">
        <v>38</v>
      </c>
      <c r="D15" s="8">
        <v>20</v>
      </c>
      <c r="E15" s="8">
        <f t="shared" si="2"/>
        <v>64</v>
      </c>
      <c r="F15" s="10">
        <f t="shared" si="0"/>
        <v>1.3634426927993182E-2</v>
      </c>
    </row>
    <row r="16" spans="1:6">
      <c r="A16" s="7" t="s">
        <v>55</v>
      </c>
      <c r="B16" s="8">
        <v>2</v>
      </c>
      <c r="C16" s="8">
        <v>19</v>
      </c>
      <c r="D16" s="8">
        <v>26</v>
      </c>
      <c r="E16" s="8">
        <f t="shared" ref="E16:E20" si="6">SUM(B16:D16)</f>
        <v>47</v>
      </c>
      <c r="F16" s="10">
        <f t="shared" si="0"/>
        <v>1.0012782275244993E-2</v>
      </c>
    </row>
    <row r="17" spans="1:6">
      <c r="A17" s="7" t="s">
        <v>110</v>
      </c>
      <c r="B17" s="8">
        <v>6</v>
      </c>
      <c r="C17" s="8">
        <v>27</v>
      </c>
      <c r="D17" s="8">
        <v>5</v>
      </c>
      <c r="E17" s="8">
        <f t="shared" ref="E17" si="7">SUM(B17:D17)</f>
        <v>38</v>
      </c>
      <c r="F17" s="10">
        <f t="shared" si="0"/>
        <v>8.0954409884959524E-3</v>
      </c>
    </row>
    <row r="18" spans="1:6">
      <c r="A18" s="7" t="s">
        <v>57</v>
      </c>
      <c r="B18" s="8">
        <v>2</v>
      </c>
      <c r="C18" s="8">
        <v>18</v>
      </c>
      <c r="D18" s="8">
        <v>17</v>
      </c>
      <c r="E18" s="8">
        <f t="shared" ref="E18:E19" si="8">SUM(B18:D18)</f>
        <v>37</v>
      </c>
      <c r="F18" s="10">
        <f t="shared" ref="F18:F19" si="9">E18/$E$60</f>
        <v>7.8824030677460584E-3</v>
      </c>
    </row>
    <row r="19" spans="1:6">
      <c r="A19" s="7" t="s">
        <v>112</v>
      </c>
      <c r="B19" s="8">
        <v>9</v>
      </c>
      <c r="C19" s="8">
        <v>24</v>
      </c>
      <c r="D19" s="8">
        <v>3</v>
      </c>
      <c r="E19" s="8">
        <f t="shared" si="8"/>
        <v>36</v>
      </c>
      <c r="F19" s="10">
        <f t="shared" si="9"/>
        <v>7.6693651469961653E-3</v>
      </c>
    </row>
    <row r="20" spans="1:6">
      <c r="A20" s="7" t="s">
        <v>113</v>
      </c>
      <c r="B20" s="8">
        <v>7</v>
      </c>
      <c r="C20" s="8">
        <v>14</v>
      </c>
      <c r="D20" s="8">
        <v>5</v>
      </c>
      <c r="E20" s="8">
        <f t="shared" si="6"/>
        <v>26</v>
      </c>
      <c r="F20" s="10">
        <f t="shared" si="0"/>
        <v>5.5389859394972306E-3</v>
      </c>
    </row>
    <row r="21" spans="1:6">
      <c r="A21" s="7" t="s">
        <v>119</v>
      </c>
      <c r="B21" s="8">
        <v>2</v>
      </c>
      <c r="C21" s="8">
        <v>11</v>
      </c>
      <c r="D21" s="8">
        <v>7</v>
      </c>
      <c r="E21" s="8">
        <f t="shared" ref="E21:E24" si="10">SUM(B21:D21)</f>
        <v>20</v>
      </c>
      <c r="F21" s="10">
        <f t="shared" si="0"/>
        <v>4.2607584149978693E-3</v>
      </c>
    </row>
    <row r="22" spans="1:6">
      <c r="A22" s="7" t="s">
        <v>129</v>
      </c>
      <c r="B22" s="8">
        <v>4</v>
      </c>
      <c r="C22" s="8">
        <v>12</v>
      </c>
      <c r="D22" s="8">
        <v>3</v>
      </c>
      <c r="E22" s="8">
        <f t="shared" ref="E22:E23" si="11">SUM(B22:D22)</f>
        <v>19</v>
      </c>
      <c r="F22" s="10">
        <f t="shared" si="0"/>
        <v>4.0477204942479762E-3</v>
      </c>
    </row>
    <row r="23" spans="1:6">
      <c r="A23" s="7" t="s">
        <v>114</v>
      </c>
      <c r="B23" s="8">
        <v>1</v>
      </c>
      <c r="C23" s="8">
        <v>12</v>
      </c>
      <c r="D23" s="8">
        <v>5</v>
      </c>
      <c r="E23" s="8">
        <f t="shared" si="11"/>
        <v>18</v>
      </c>
      <c r="F23" s="10">
        <f t="shared" si="0"/>
        <v>3.8346825734980826E-3</v>
      </c>
    </row>
    <row r="24" spans="1:6">
      <c r="A24" s="7" t="s">
        <v>111</v>
      </c>
      <c r="B24" s="8">
        <v>1</v>
      </c>
      <c r="C24" s="8">
        <v>8</v>
      </c>
      <c r="D24" s="8">
        <v>9</v>
      </c>
      <c r="E24" s="8">
        <f t="shared" si="10"/>
        <v>18</v>
      </c>
      <c r="F24" s="10">
        <f t="shared" si="0"/>
        <v>3.8346825734980826E-3</v>
      </c>
    </row>
    <row r="25" spans="1:6">
      <c r="A25" s="7" t="s">
        <v>117</v>
      </c>
      <c r="B25" s="8">
        <v>2</v>
      </c>
      <c r="C25" s="8">
        <v>10</v>
      </c>
      <c r="D25" s="8">
        <v>4</v>
      </c>
      <c r="E25" s="8">
        <f t="shared" si="2"/>
        <v>16</v>
      </c>
      <c r="F25" s="10">
        <f t="shared" si="0"/>
        <v>3.4086067319982955E-3</v>
      </c>
    </row>
    <row r="26" spans="1:6">
      <c r="A26" s="7" t="s">
        <v>115</v>
      </c>
      <c r="B26" s="8">
        <v>2</v>
      </c>
      <c r="C26" s="8">
        <v>5</v>
      </c>
      <c r="D26" s="8">
        <v>8</v>
      </c>
      <c r="E26" s="8">
        <f t="shared" si="1"/>
        <v>15</v>
      </c>
      <c r="F26" s="10">
        <f t="shared" si="0"/>
        <v>3.1955688112484024E-3</v>
      </c>
    </row>
    <row r="27" spans="1:6">
      <c r="A27" s="7" t="s">
        <v>131</v>
      </c>
      <c r="B27" s="8">
        <v>2</v>
      </c>
      <c r="C27" s="8">
        <v>11</v>
      </c>
      <c r="D27" s="8">
        <v>2</v>
      </c>
      <c r="E27" s="8">
        <f t="shared" si="1"/>
        <v>15</v>
      </c>
      <c r="F27" s="10">
        <f t="shared" si="0"/>
        <v>3.1955688112484024E-3</v>
      </c>
    </row>
    <row r="28" spans="1:6">
      <c r="A28" s="7" t="s">
        <v>116</v>
      </c>
      <c r="B28" s="8">
        <v>5</v>
      </c>
      <c r="C28" s="8">
        <v>5</v>
      </c>
      <c r="D28" s="8">
        <v>4</v>
      </c>
      <c r="E28" s="8">
        <f t="shared" ref="E28:E39" si="12">SUM(B28:D28)</f>
        <v>14</v>
      </c>
      <c r="F28" s="10">
        <f t="shared" si="0"/>
        <v>2.9825308904985089E-3</v>
      </c>
    </row>
    <row r="29" spans="1:6">
      <c r="A29" s="7" t="s">
        <v>120</v>
      </c>
      <c r="B29" s="8"/>
      <c r="C29" s="8">
        <v>8</v>
      </c>
      <c r="D29" s="8">
        <v>2</v>
      </c>
      <c r="E29" s="8">
        <f t="shared" ref="E29:E35" si="13">SUM(B29:D29)</f>
        <v>10</v>
      </c>
      <c r="F29" s="10">
        <f t="shared" si="0"/>
        <v>2.1303792074989347E-3</v>
      </c>
    </row>
    <row r="30" spans="1:6">
      <c r="A30" s="7" t="s">
        <v>121</v>
      </c>
      <c r="B30" s="8">
        <v>2</v>
      </c>
      <c r="C30" s="8">
        <v>5</v>
      </c>
      <c r="D30" s="8">
        <v>3</v>
      </c>
      <c r="E30" s="8">
        <f t="shared" si="13"/>
        <v>10</v>
      </c>
      <c r="F30" s="10">
        <f t="shared" si="0"/>
        <v>2.1303792074989347E-3</v>
      </c>
    </row>
    <row r="31" spans="1:6">
      <c r="A31" s="7" t="s">
        <v>125</v>
      </c>
      <c r="B31" s="8">
        <v>5</v>
      </c>
      <c r="C31" s="8">
        <v>1</v>
      </c>
      <c r="D31" s="8">
        <v>1</v>
      </c>
      <c r="E31" s="8">
        <f t="shared" ref="E31:E32" si="14">SUM(B31:D31)</f>
        <v>7</v>
      </c>
      <c r="F31" s="10">
        <f t="shared" si="0"/>
        <v>1.4912654452492544E-3</v>
      </c>
    </row>
    <row r="32" spans="1:6">
      <c r="A32" s="7" t="s">
        <v>143</v>
      </c>
      <c r="B32" s="8">
        <v>1</v>
      </c>
      <c r="C32" s="8">
        <v>5</v>
      </c>
      <c r="D32" s="8"/>
      <c r="E32" s="8">
        <f t="shared" si="14"/>
        <v>6</v>
      </c>
      <c r="F32" s="10">
        <f t="shared" si="0"/>
        <v>1.2782275244993609E-3</v>
      </c>
    </row>
    <row r="33" spans="1:6">
      <c r="A33" s="7" t="s">
        <v>118</v>
      </c>
      <c r="B33" s="8">
        <v>1</v>
      </c>
      <c r="C33" s="8">
        <v>3</v>
      </c>
      <c r="D33" s="8">
        <v>2</v>
      </c>
      <c r="E33" s="8">
        <f t="shared" si="13"/>
        <v>6</v>
      </c>
      <c r="F33" s="10">
        <f t="shared" si="0"/>
        <v>1.2782275244993609E-3</v>
      </c>
    </row>
    <row r="34" spans="1:6">
      <c r="A34" s="7" t="s">
        <v>122</v>
      </c>
      <c r="B34" s="8">
        <v>1</v>
      </c>
      <c r="C34" s="8">
        <v>3</v>
      </c>
      <c r="D34" s="8">
        <v>2</v>
      </c>
      <c r="E34" s="8">
        <f t="shared" si="13"/>
        <v>6</v>
      </c>
      <c r="F34" s="10">
        <f t="shared" si="0"/>
        <v>1.2782275244993609E-3</v>
      </c>
    </row>
    <row r="35" spans="1:6">
      <c r="A35" s="7" t="s">
        <v>127</v>
      </c>
      <c r="B35" s="8"/>
      <c r="C35" s="8">
        <v>4</v>
      </c>
      <c r="D35" s="8">
        <v>1</v>
      </c>
      <c r="E35" s="8">
        <f t="shared" si="13"/>
        <v>5</v>
      </c>
      <c r="F35" s="10">
        <f t="shared" si="0"/>
        <v>1.0651896037494673E-3</v>
      </c>
    </row>
    <row r="36" spans="1:6">
      <c r="A36" s="7" t="s">
        <v>123</v>
      </c>
      <c r="B36" s="8"/>
      <c r="C36" s="8">
        <v>3</v>
      </c>
      <c r="D36" s="8">
        <v>2</v>
      </c>
      <c r="E36" s="8">
        <f t="shared" si="12"/>
        <v>5</v>
      </c>
      <c r="F36" s="10">
        <f t="shared" si="0"/>
        <v>1.0651896037494673E-3</v>
      </c>
    </row>
    <row r="37" spans="1:6">
      <c r="A37" s="7" t="s">
        <v>126</v>
      </c>
      <c r="B37" s="8">
        <v>1</v>
      </c>
      <c r="C37" s="8">
        <v>1</v>
      </c>
      <c r="D37" s="8">
        <v>1</v>
      </c>
      <c r="E37" s="8">
        <f t="shared" ref="E37" si="15">SUM(B37:D37)</f>
        <v>3</v>
      </c>
      <c r="F37" s="10">
        <f t="shared" si="0"/>
        <v>6.3911376224968044E-4</v>
      </c>
    </row>
    <row r="38" spans="1:6">
      <c r="A38" s="7" t="s">
        <v>139</v>
      </c>
      <c r="B38" s="8">
        <v>1</v>
      </c>
      <c r="C38" s="8">
        <v>2</v>
      </c>
      <c r="D38" s="8"/>
      <c r="E38" s="8">
        <f t="shared" si="12"/>
        <v>3</v>
      </c>
      <c r="F38" s="10">
        <f t="shared" si="0"/>
        <v>6.3911376224968044E-4</v>
      </c>
    </row>
    <row r="39" spans="1:6">
      <c r="A39" s="7" t="s">
        <v>135</v>
      </c>
      <c r="B39" s="8">
        <v>1</v>
      </c>
      <c r="C39" s="8">
        <v>2</v>
      </c>
      <c r="D39" s="8"/>
      <c r="E39" s="8">
        <f t="shared" si="12"/>
        <v>3</v>
      </c>
      <c r="F39" s="10">
        <f t="shared" si="0"/>
        <v>6.3911376224968044E-4</v>
      </c>
    </row>
    <row r="40" spans="1:6">
      <c r="A40" s="7" t="s">
        <v>128</v>
      </c>
      <c r="B40" s="8">
        <v>1</v>
      </c>
      <c r="C40" s="8">
        <v>2</v>
      </c>
      <c r="D40" s="8"/>
      <c r="E40" s="8">
        <f t="shared" ref="E40" si="16">SUM(B40:D40)</f>
        <v>3</v>
      </c>
      <c r="F40" s="10">
        <f t="shared" si="0"/>
        <v>6.3911376224968044E-4</v>
      </c>
    </row>
    <row r="41" spans="1:6">
      <c r="A41" s="7" t="s">
        <v>133</v>
      </c>
      <c r="B41" s="8">
        <v>1</v>
      </c>
      <c r="C41" s="8">
        <v>1</v>
      </c>
      <c r="D41" s="8">
        <v>1</v>
      </c>
      <c r="E41" s="8">
        <f t="shared" ref="E41" si="17">SUM(B41:D41)</f>
        <v>3</v>
      </c>
      <c r="F41" s="10">
        <f t="shared" si="0"/>
        <v>6.3911376224968044E-4</v>
      </c>
    </row>
    <row r="42" spans="1:6">
      <c r="A42" s="7" t="s">
        <v>148</v>
      </c>
      <c r="B42" s="8">
        <v>1</v>
      </c>
      <c r="C42" s="8"/>
      <c r="D42" s="8">
        <v>1</v>
      </c>
      <c r="E42" s="8">
        <f t="shared" si="1"/>
        <v>2</v>
      </c>
      <c r="F42" s="10">
        <f t="shared" si="0"/>
        <v>4.2607584149978694E-4</v>
      </c>
    </row>
    <row r="43" spans="1:6">
      <c r="A43" s="7" t="s">
        <v>130</v>
      </c>
      <c r="B43" s="8"/>
      <c r="C43" s="8"/>
      <c r="D43" s="8">
        <v>2</v>
      </c>
      <c r="E43" s="8">
        <f t="shared" ref="E43:E44" si="18">SUM(B43:D43)</f>
        <v>2</v>
      </c>
      <c r="F43" s="10">
        <f t="shared" si="0"/>
        <v>4.2607584149978694E-4</v>
      </c>
    </row>
    <row r="44" spans="1:6">
      <c r="A44" s="7" t="s">
        <v>141</v>
      </c>
      <c r="B44" s="8"/>
      <c r="C44" s="8">
        <v>1</v>
      </c>
      <c r="D44" s="8">
        <v>1</v>
      </c>
      <c r="E44" s="8">
        <f t="shared" si="18"/>
        <v>2</v>
      </c>
      <c r="F44" s="10">
        <f t="shared" ref="F44:F59" si="19">E44/$E$60</f>
        <v>4.2607584149978694E-4</v>
      </c>
    </row>
    <row r="45" spans="1:6">
      <c r="A45" s="7" t="s">
        <v>146</v>
      </c>
      <c r="B45" s="8"/>
      <c r="C45" s="8">
        <v>2</v>
      </c>
      <c r="D45" s="8"/>
      <c r="E45" s="8">
        <f t="shared" ref="E45:E51" si="20">SUM(B45:D45)</f>
        <v>2</v>
      </c>
      <c r="F45" s="10">
        <f t="shared" si="19"/>
        <v>4.2607584149978694E-4</v>
      </c>
    </row>
    <row r="46" spans="1:6">
      <c r="A46" s="7" t="s">
        <v>124</v>
      </c>
      <c r="B46" s="8"/>
      <c r="C46" s="8"/>
      <c r="D46" s="8">
        <v>2</v>
      </c>
      <c r="E46" s="8">
        <f t="shared" si="20"/>
        <v>2</v>
      </c>
      <c r="F46" s="10">
        <f t="shared" si="19"/>
        <v>4.2607584149978694E-4</v>
      </c>
    </row>
    <row r="47" spans="1:6">
      <c r="A47" s="7" t="s">
        <v>134</v>
      </c>
      <c r="B47" s="8"/>
      <c r="C47" s="8">
        <v>1</v>
      </c>
      <c r="D47" s="8">
        <v>1</v>
      </c>
      <c r="E47" s="8">
        <f t="shared" si="20"/>
        <v>2</v>
      </c>
      <c r="F47" s="10">
        <f t="shared" si="19"/>
        <v>4.2607584149978694E-4</v>
      </c>
    </row>
    <row r="48" spans="1:6">
      <c r="A48" s="7" t="s">
        <v>159</v>
      </c>
      <c r="B48" s="8">
        <v>1</v>
      </c>
      <c r="C48" s="8"/>
      <c r="D48" s="8"/>
      <c r="E48" s="8">
        <f t="shared" si="20"/>
        <v>1</v>
      </c>
      <c r="F48" s="10">
        <f t="shared" si="19"/>
        <v>2.1303792074989347E-4</v>
      </c>
    </row>
    <row r="49" spans="1:6">
      <c r="A49" s="7" t="s">
        <v>160</v>
      </c>
      <c r="B49" s="8"/>
      <c r="C49" s="8">
        <v>1</v>
      </c>
      <c r="D49" s="8"/>
      <c r="E49" s="8">
        <f t="shared" si="20"/>
        <v>1</v>
      </c>
      <c r="F49" s="10">
        <f t="shared" si="19"/>
        <v>2.1303792074989347E-4</v>
      </c>
    </row>
    <row r="50" spans="1:6">
      <c r="A50" s="7" t="s">
        <v>132</v>
      </c>
      <c r="B50" s="8">
        <v>1</v>
      </c>
      <c r="C50" s="8"/>
      <c r="D50" s="8"/>
      <c r="E50" s="8">
        <f t="shared" si="20"/>
        <v>1</v>
      </c>
      <c r="F50" s="10">
        <f t="shared" si="19"/>
        <v>2.1303792074989347E-4</v>
      </c>
    </row>
    <row r="51" spans="1:6">
      <c r="A51" s="7" t="s">
        <v>142</v>
      </c>
      <c r="B51" s="8"/>
      <c r="C51" s="8"/>
      <c r="D51" s="8">
        <v>1</v>
      </c>
      <c r="E51" s="8">
        <f t="shared" si="20"/>
        <v>1</v>
      </c>
      <c r="F51" s="10">
        <f t="shared" si="19"/>
        <v>2.1303792074989347E-4</v>
      </c>
    </row>
    <row r="52" spans="1:6">
      <c r="A52" s="7" t="s">
        <v>161</v>
      </c>
      <c r="B52" s="8"/>
      <c r="C52" s="8"/>
      <c r="D52" s="8">
        <v>1</v>
      </c>
      <c r="E52" s="8">
        <f t="shared" si="1"/>
        <v>1</v>
      </c>
      <c r="F52" s="10">
        <f t="shared" si="19"/>
        <v>2.1303792074989347E-4</v>
      </c>
    </row>
    <row r="53" spans="1:6">
      <c r="A53" s="7" t="s">
        <v>147</v>
      </c>
      <c r="B53" s="8"/>
      <c r="C53" s="8"/>
      <c r="D53" s="8">
        <v>1</v>
      </c>
      <c r="E53" s="8">
        <f t="shared" si="1"/>
        <v>1</v>
      </c>
      <c r="F53" s="10">
        <f t="shared" si="19"/>
        <v>2.1303792074989347E-4</v>
      </c>
    </row>
    <row r="54" spans="1:6">
      <c r="A54" s="7" t="s">
        <v>149</v>
      </c>
      <c r="B54" s="8"/>
      <c r="C54" s="8">
        <v>1</v>
      </c>
      <c r="D54" s="8"/>
      <c r="E54" s="8">
        <f t="shared" si="1"/>
        <v>1</v>
      </c>
      <c r="F54" s="10">
        <f t="shared" si="19"/>
        <v>2.1303792074989347E-4</v>
      </c>
    </row>
    <row r="55" spans="1:6">
      <c r="A55" s="7" t="s">
        <v>140</v>
      </c>
      <c r="B55" s="8"/>
      <c r="C55" s="8">
        <v>1</v>
      </c>
      <c r="D55" s="8"/>
      <c r="E55" s="8">
        <f t="shared" si="1"/>
        <v>1</v>
      </c>
      <c r="F55" s="10">
        <f t="shared" si="19"/>
        <v>2.1303792074989347E-4</v>
      </c>
    </row>
    <row r="56" spans="1:6">
      <c r="A56" s="7" t="s">
        <v>137</v>
      </c>
      <c r="B56" s="8"/>
      <c r="C56" s="8">
        <v>1</v>
      </c>
      <c r="D56" s="8"/>
      <c r="E56" s="8">
        <f t="shared" si="1"/>
        <v>1</v>
      </c>
      <c r="F56" s="10">
        <f t="shared" si="19"/>
        <v>2.1303792074989347E-4</v>
      </c>
    </row>
    <row r="57" spans="1:6">
      <c r="A57" s="7" t="s">
        <v>136</v>
      </c>
      <c r="B57" s="8"/>
      <c r="C57" s="8"/>
      <c r="D57" s="8">
        <v>1</v>
      </c>
      <c r="E57" s="8">
        <f t="shared" si="1"/>
        <v>1</v>
      </c>
      <c r="F57" s="10">
        <f t="shared" si="19"/>
        <v>2.1303792074989347E-4</v>
      </c>
    </row>
    <row r="58" spans="1:6">
      <c r="A58" s="7" t="s">
        <v>145</v>
      </c>
      <c r="B58" s="8"/>
      <c r="C58" s="8"/>
      <c r="D58" s="8">
        <v>1</v>
      </c>
      <c r="E58" s="8">
        <f t="shared" si="1"/>
        <v>1</v>
      </c>
      <c r="F58" s="10">
        <f t="shared" si="19"/>
        <v>2.1303792074989347E-4</v>
      </c>
    </row>
    <row r="59" spans="1:6" ht="14.25" customHeight="1">
      <c r="A59" s="7" t="s">
        <v>138</v>
      </c>
      <c r="B59" s="8"/>
      <c r="C59" s="8">
        <v>1</v>
      </c>
      <c r="D59" s="8"/>
      <c r="E59" s="8">
        <f t="shared" si="1"/>
        <v>1</v>
      </c>
      <c r="F59" s="10">
        <f t="shared" si="19"/>
        <v>2.1303792074989347E-4</v>
      </c>
    </row>
    <row r="60" spans="1:6">
      <c r="A60" s="11" t="s">
        <v>17</v>
      </c>
      <c r="B60" s="12">
        <f>SUM(B8:B59)</f>
        <v>837</v>
      </c>
      <c r="C60" s="12">
        <f>SUM(C8:C59)</f>
        <v>2783</v>
      </c>
      <c r="D60" s="12">
        <f>SUM(D8:D59)</f>
        <v>1074</v>
      </c>
      <c r="E60" s="12">
        <f>SUM(E8:E59)</f>
        <v>4694</v>
      </c>
      <c r="F60" s="14">
        <f>SUM(F8:F59)</f>
        <v>0.99999999999999967</v>
      </c>
    </row>
    <row r="61" spans="1:6" s="16" customFormat="1">
      <c r="B61" s="19"/>
      <c r="C61" s="19"/>
      <c r="D61" s="19"/>
      <c r="E61" s="19"/>
    </row>
    <row r="62" spans="1:6">
      <c r="A62" s="15" t="s">
        <v>12</v>
      </c>
      <c r="B62" s="20"/>
      <c r="C62" s="20"/>
      <c r="D62" s="20"/>
      <c r="E62" s="20"/>
    </row>
    <row r="63" spans="1:6">
      <c r="A63" s="17" t="s">
        <v>157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2023-02-03T14:13:59Z</dcterms:modified>
</cp:coreProperties>
</file>